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2241A22-8C83-4562-AF0B-6721EE7518F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📋입력가이드" sheetId="1" r:id="rId1"/>
    <sheet name="실무활용시나리오" sheetId="2" r:id="rId2"/>
    <sheet name="데이터수집가이드" sheetId="3" r:id="rId3"/>
    <sheet name="1.농장정보" sheetId="4" r:id="rId4"/>
    <sheet name="2.환경데이터(일별)" sheetId="5" r:id="rId5"/>
    <sheet name="3.환경집계(주별)" sheetId="6" r:id="rId6"/>
    <sheet name="4.생육데이터(작물별)" sheetId="7" r:id="rId7"/>
    <sheet name="5.작업일지(일별)" sheetId="8" r:id="rId8"/>
    <sheet name="6.비용집계(주별)" sheetId="9" r:id="rId9"/>
    <sheet name="7.수확·판매기록" sheetId="10" r:id="rId10"/>
    <sheet name="8.통합대시보드" sheetId="11" r:id="rId11"/>
    <sheet name="9.작물별성과KPI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12" l="1"/>
  <c r="B91" i="12"/>
  <c r="D92" i="12" s="1"/>
  <c r="B88" i="12"/>
  <c r="D87" i="12"/>
  <c r="B87" i="12"/>
  <c r="D88" i="12" s="1"/>
  <c r="B86" i="12"/>
  <c r="D85" i="12"/>
  <c r="B85" i="12"/>
  <c r="D86" i="12" s="1"/>
  <c r="B79" i="12"/>
  <c r="D78" i="12"/>
  <c r="B77" i="12"/>
  <c r="D73" i="12"/>
  <c r="D72" i="12"/>
  <c r="B72" i="12"/>
  <c r="D71" i="12"/>
  <c r="B71" i="12"/>
  <c r="D70" i="12"/>
  <c r="B70" i="12"/>
  <c r="D69" i="12"/>
  <c r="B69" i="12"/>
  <c r="B63" i="12"/>
  <c r="D61" i="12"/>
  <c r="B58" i="12"/>
  <c r="D57" i="12"/>
  <c r="B57" i="12"/>
  <c r="B56" i="12"/>
  <c r="D55" i="12"/>
  <c r="B55" i="12"/>
  <c r="D56" i="12" s="1"/>
  <c r="D46" i="12"/>
  <c r="B46" i="12"/>
  <c r="D47" i="12" s="1"/>
  <c r="B43" i="12"/>
  <c r="D42" i="12"/>
  <c r="B42" i="12"/>
  <c r="D43" i="12" s="1"/>
  <c r="D41" i="12"/>
  <c r="B41" i="12"/>
  <c r="B35" i="12"/>
  <c r="D29" i="12"/>
  <c r="B29" i="12"/>
  <c r="B28" i="12"/>
  <c r="D28" i="12" s="1"/>
  <c r="D27" i="12"/>
  <c r="B27" i="12"/>
  <c r="B26" i="12"/>
  <c r="D26" i="12" s="1"/>
  <c r="B19" i="12"/>
  <c r="D19" i="12" s="1"/>
  <c r="D16" i="12"/>
  <c r="B16" i="12"/>
  <c r="B13" i="12"/>
  <c r="D13" i="12" s="1"/>
  <c r="D12" i="12"/>
  <c r="B12" i="12"/>
  <c r="B11" i="12"/>
  <c r="D11" i="12" s="1"/>
  <c r="D10" i="12"/>
  <c r="B10" i="12"/>
  <c r="B4" i="12"/>
  <c r="B54" i="11"/>
  <c r="B53" i="11"/>
  <c r="B35" i="11"/>
  <c r="B33" i="11"/>
  <c r="B32" i="11"/>
  <c r="B31" i="11"/>
  <c r="B30" i="11"/>
  <c r="B29" i="11"/>
  <c r="B28" i="11"/>
  <c r="D18" i="11"/>
  <c r="J154" i="10"/>
  <c r="B154" i="10"/>
  <c r="J153" i="10"/>
  <c r="B153" i="10"/>
  <c r="J152" i="10"/>
  <c r="B152" i="10"/>
  <c r="J151" i="10"/>
  <c r="B151" i="10"/>
  <c r="J150" i="10"/>
  <c r="B150" i="10"/>
  <c r="J149" i="10"/>
  <c r="B149" i="10"/>
  <c r="J148" i="10"/>
  <c r="B148" i="10"/>
  <c r="J147" i="10"/>
  <c r="B147" i="10"/>
  <c r="J146" i="10"/>
  <c r="B146" i="10"/>
  <c r="J145" i="10"/>
  <c r="B145" i="10"/>
  <c r="J144" i="10"/>
  <c r="B144" i="10"/>
  <c r="J143" i="10"/>
  <c r="B143" i="10"/>
  <c r="J142" i="10"/>
  <c r="B142" i="10"/>
  <c r="J141" i="10"/>
  <c r="B141" i="10"/>
  <c r="J140" i="10"/>
  <c r="B140" i="10"/>
  <c r="J139" i="10"/>
  <c r="B139" i="10"/>
  <c r="J138" i="10"/>
  <c r="B138" i="10"/>
  <c r="J137" i="10"/>
  <c r="B137" i="10"/>
  <c r="J136" i="10"/>
  <c r="B136" i="10"/>
  <c r="J135" i="10"/>
  <c r="B135" i="10"/>
  <c r="J134" i="10"/>
  <c r="B134" i="10"/>
  <c r="J133" i="10"/>
  <c r="B133" i="10"/>
  <c r="J132" i="10"/>
  <c r="B132" i="10"/>
  <c r="J131" i="10"/>
  <c r="B131" i="10"/>
  <c r="J130" i="10"/>
  <c r="B130" i="10"/>
  <c r="J129" i="10"/>
  <c r="B129" i="10"/>
  <c r="J128" i="10"/>
  <c r="B128" i="10"/>
  <c r="J127" i="10"/>
  <c r="B127" i="10"/>
  <c r="J126" i="10"/>
  <c r="B126" i="10"/>
  <c r="J125" i="10"/>
  <c r="B125" i="10"/>
  <c r="J124" i="10"/>
  <c r="B124" i="10"/>
  <c r="J123" i="10"/>
  <c r="B123" i="10"/>
  <c r="J122" i="10"/>
  <c r="B122" i="10"/>
  <c r="J121" i="10"/>
  <c r="B121" i="10"/>
  <c r="J120" i="10"/>
  <c r="B120" i="10"/>
  <c r="J119" i="10"/>
  <c r="B119" i="10"/>
  <c r="J118" i="10"/>
  <c r="B118" i="10"/>
  <c r="J117" i="10"/>
  <c r="B117" i="10"/>
  <c r="J116" i="10"/>
  <c r="B116" i="10"/>
  <c r="J115" i="10"/>
  <c r="B115" i="10"/>
  <c r="J114" i="10"/>
  <c r="B114" i="10"/>
  <c r="J113" i="10"/>
  <c r="B113" i="10"/>
  <c r="J112" i="10"/>
  <c r="B112" i="10"/>
  <c r="J111" i="10"/>
  <c r="B111" i="10"/>
  <c r="J110" i="10"/>
  <c r="B110" i="10"/>
  <c r="J109" i="10"/>
  <c r="B109" i="10"/>
  <c r="J108" i="10"/>
  <c r="B108" i="10"/>
  <c r="J107" i="10"/>
  <c r="B107" i="10"/>
  <c r="J106" i="10"/>
  <c r="B106" i="10"/>
  <c r="J105" i="10"/>
  <c r="B105" i="10"/>
  <c r="J104" i="10"/>
  <c r="B104" i="10"/>
  <c r="J103" i="10"/>
  <c r="B103" i="10"/>
  <c r="J102" i="10"/>
  <c r="B102" i="10"/>
  <c r="J101" i="10"/>
  <c r="B101" i="10"/>
  <c r="J100" i="10"/>
  <c r="B100" i="10"/>
  <c r="J99" i="10"/>
  <c r="B99" i="10"/>
  <c r="J98" i="10"/>
  <c r="B98" i="10"/>
  <c r="J97" i="10"/>
  <c r="B97" i="10"/>
  <c r="J96" i="10"/>
  <c r="B96" i="10"/>
  <c r="J95" i="10"/>
  <c r="B95" i="10"/>
  <c r="J94" i="10"/>
  <c r="B94" i="10"/>
  <c r="J93" i="10"/>
  <c r="B93" i="10"/>
  <c r="J92" i="10"/>
  <c r="B92" i="10"/>
  <c r="J91" i="10"/>
  <c r="B91" i="10"/>
  <c r="J90" i="10"/>
  <c r="B90" i="10"/>
  <c r="J89" i="10"/>
  <c r="B89" i="10"/>
  <c r="J88" i="10"/>
  <c r="B88" i="10"/>
  <c r="J87" i="10"/>
  <c r="B87" i="10"/>
  <c r="J86" i="10"/>
  <c r="B86" i="10"/>
  <c r="J85" i="10"/>
  <c r="B85" i="10"/>
  <c r="J84" i="10"/>
  <c r="B84" i="10"/>
  <c r="J83" i="10"/>
  <c r="B83" i="10"/>
  <c r="J82" i="10"/>
  <c r="B82" i="10"/>
  <c r="J81" i="10"/>
  <c r="B81" i="10"/>
  <c r="J80" i="10"/>
  <c r="B80" i="10"/>
  <c r="J79" i="10"/>
  <c r="B79" i="10"/>
  <c r="J78" i="10"/>
  <c r="B78" i="10"/>
  <c r="J77" i="10"/>
  <c r="B77" i="10"/>
  <c r="J76" i="10"/>
  <c r="B76" i="10"/>
  <c r="J75" i="10"/>
  <c r="B75" i="10"/>
  <c r="J74" i="10"/>
  <c r="B74" i="10"/>
  <c r="J73" i="10"/>
  <c r="B73" i="10"/>
  <c r="J72" i="10"/>
  <c r="B72" i="10"/>
  <c r="J71" i="10"/>
  <c r="B71" i="10"/>
  <c r="J70" i="10"/>
  <c r="B70" i="10"/>
  <c r="J69" i="10"/>
  <c r="B69" i="10"/>
  <c r="J68" i="10"/>
  <c r="B68" i="10"/>
  <c r="J67" i="10"/>
  <c r="B67" i="10"/>
  <c r="J66" i="10"/>
  <c r="B66" i="10"/>
  <c r="J65" i="10"/>
  <c r="B65" i="10"/>
  <c r="J64" i="10"/>
  <c r="B64" i="10"/>
  <c r="J63" i="10"/>
  <c r="B63" i="10"/>
  <c r="J62" i="10"/>
  <c r="B62" i="10"/>
  <c r="J61" i="10"/>
  <c r="B61" i="10"/>
  <c r="J60" i="10"/>
  <c r="B60" i="10"/>
  <c r="J59" i="10"/>
  <c r="B59" i="10"/>
  <c r="J58" i="10"/>
  <c r="B58" i="10"/>
  <c r="J57" i="10"/>
  <c r="B57" i="10"/>
  <c r="J56" i="10"/>
  <c r="B56" i="10"/>
  <c r="J55" i="10"/>
  <c r="B55" i="10"/>
  <c r="J54" i="10"/>
  <c r="B54" i="10"/>
  <c r="J53" i="10"/>
  <c r="B53" i="10"/>
  <c r="J52" i="10"/>
  <c r="B52" i="10"/>
  <c r="J51" i="10"/>
  <c r="B51" i="10"/>
  <c r="J50" i="10"/>
  <c r="B50" i="10"/>
  <c r="J49" i="10"/>
  <c r="B49" i="10"/>
  <c r="J48" i="10"/>
  <c r="B48" i="10"/>
  <c r="J47" i="10"/>
  <c r="B47" i="10"/>
  <c r="J46" i="10"/>
  <c r="B46" i="10"/>
  <c r="J45" i="10"/>
  <c r="B45" i="10"/>
  <c r="J44" i="10"/>
  <c r="B44" i="10"/>
  <c r="J43" i="10"/>
  <c r="B43" i="10"/>
  <c r="J42" i="10"/>
  <c r="B42" i="10"/>
  <c r="J41" i="10"/>
  <c r="B41" i="10"/>
  <c r="J40" i="10"/>
  <c r="B40" i="10"/>
  <c r="J39" i="10"/>
  <c r="B39" i="10"/>
  <c r="J38" i="10"/>
  <c r="B38" i="10"/>
  <c r="J37" i="10"/>
  <c r="B37" i="10"/>
  <c r="J36" i="10"/>
  <c r="B36" i="10"/>
  <c r="J35" i="10"/>
  <c r="B35" i="10"/>
  <c r="J34" i="10"/>
  <c r="B34" i="10"/>
  <c r="J33" i="10"/>
  <c r="B33" i="10"/>
  <c r="J32" i="10"/>
  <c r="B32" i="10"/>
  <c r="J31" i="10"/>
  <c r="B31" i="10"/>
  <c r="J30" i="10"/>
  <c r="B30" i="10"/>
  <c r="J29" i="10"/>
  <c r="B29" i="10"/>
  <c r="J28" i="10"/>
  <c r="B28" i="10"/>
  <c r="J27" i="10"/>
  <c r="B27" i="10"/>
  <c r="J26" i="10"/>
  <c r="B26" i="10"/>
  <c r="J25" i="10"/>
  <c r="B25" i="10"/>
  <c r="J24" i="10"/>
  <c r="B24" i="10"/>
  <c r="J23" i="10"/>
  <c r="B23" i="10"/>
  <c r="J22" i="10"/>
  <c r="B22" i="10"/>
  <c r="J21" i="10"/>
  <c r="B21" i="10"/>
  <c r="J20" i="10"/>
  <c r="B20" i="10"/>
  <c r="J19" i="10"/>
  <c r="B19" i="10"/>
  <c r="J18" i="10"/>
  <c r="B18" i="10"/>
  <c r="J17" i="10"/>
  <c r="B17" i="10"/>
  <c r="J16" i="10"/>
  <c r="B16" i="10"/>
  <c r="J15" i="10"/>
  <c r="B15" i="10"/>
  <c r="J14" i="10"/>
  <c r="B14" i="10"/>
  <c r="J13" i="10"/>
  <c r="B13" i="10"/>
  <c r="J12" i="10"/>
  <c r="B12" i="10"/>
  <c r="J11" i="10"/>
  <c r="B11" i="10"/>
  <c r="J10" i="10"/>
  <c r="B10" i="10"/>
  <c r="J9" i="10"/>
  <c r="B9" i="10"/>
  <c r="J8" i="10"/>
  <c r="B8" i="10"/>
  <c r="J7" i="10"/>
  <c r="B7" i="10"/>
  <c r="J6" i="10"/>
  <c r="B6" i="10"/>
  <c r="J5" i="10"/>
  <c r="B5" i="10"/>
  <c r="B92" i="12" s="1"/>
  <c r="J24" i="9"/>
  <c r="H24" i="9"/>
  <c r="G24" i="9"/>
  <c r="F24" i="9"/>
  <c r="E24" i="9"/>
  <c r="D24" i="9"/>
  <c r="C24" i="9"/>
  <c r="I24" i="9" s="1"/>
  <c r="J23" i="9"/>
  <c r="H23" i="9"/>
  <c r="G23" i="9"/>
  <c r="F23" i="9"/>
  <c r="E23" i="9"/>
  <c r="D23" i="9"/>
  <c r="C23" i="9"/>
  <c r="J22" i="9"/>
  <c r="H22" i="9"/>
  <c r="G22" i="9"/>
  <c r="F22" i="9"/>
  <c r="E22" i="9"/>
  <c r="D22" i="9"/>
  <c r="C22" i="9"/>
  <c r="J21" i="9"/>
  <c r="H21" i="9"/>
  <c r="G21" i="9"/>
  <c r="F21" i="9"/>
  <c r="E21" i="9"/>
  <c r="D21" i="9"/>
  <c r="C21" i="9"/>
  <c r="J20" i="9"/>
  <c r="H20" i="9"/>
  <c r="G20" i="9"/>
  <c r="F20" i="9"/>
  <c r="E20" i="9"/>
  <c r="D20" i="9"/>
  <c r="C20" i="9"/>
  <c r="I20" i="9" s="1"/>
  <c r="J19" i="9"/>
  <c r="H19" i="9"/>
  <c r="G19" i="9"/>
  <c r="F19" i="9"/>
  <c r="E19" i="9"/>
  <c r="D19" i="9"/>
  <c r="C19" i="9"/>
  <c r="J18" i="9"/>
  <c r="H18" i="9"/>
  <c r="G18" i="9"/>
  <c r="F18" i="9"/>
  <c r="E18" i="9"/>
  <c r="D18" i="9"/>
  <c r="C18" i="9"/>
  <c r="J17" i="9"/>
  <c r="H17" i="9"/>
  <c r="G17" i="9"/>
  <c r="F17" i="9"/>
  <c r="E17" i="9"/>
  <c r="D17" i="9"/>
  <c r="C17" i="9"/>
  <c r="J16" i="9"/>
  <c r="H16" i="9"/>
  <c r="G16" i="9"/>
  <c r="F16" i="9"/>
  <c r="E16" i="9"/>
  <c r="D16" i="9"/>
  <c r="C16" i="9"/>
  <c r="I16" i="9" s="1"/>
  <c r="J15" i="9"/>
  <c r="H15" i="9"/>
  <c r="G15" i="9"/>
  <c r="F15" i="9"/>
  <c r="E15" i="9"/>
  <c r="D15" i="9"/>
  <c r="C15" i="9"/>
  <c r="J14" i="9"/>
  <c r="H14" i="9"/>
  <c r="G14" i="9"/>
  <c r="F14" i="9"/>
  <c r="E14" i="9"/>
  <c r="D14" i="9"/>
  <c r="C14" i="9"/>
  <c r="J13" i="9"/>
  <c r="H13" i="9"/>
  <c r="G13" i="9"/>
  <c r="F13" i="9"/>
  <c r="E13" i="9"/>
  <c r="D13" i="9"/>
  <c r="C13" i="9"/>
  <c r="J12" i="9"/>
  <c r="H12" i="9"/>
  <c r="G12" i="9"/>
  <c r="F12" i="9"/>
  <c r="E12" i="9"/>
  <c r="D12" i="9"/>
  <c r="C12" i="9"/>
  <c r="I12" i="9" s="1"/>
  <c r="J11" i="9"/>
  <c r="H11" i="9"/>
  <c r="G11" i="9"/>
  <c r="F11" i="9"/>
  <c r="E11" i="9"/>
  <c r="D11" i="9"/>
  <c r="C11" i="9"/>
  <c r="J10" i="9"/>
  <c r="H10" i="9"/>
  <c r="G10" i="9"/>
  <c r="F10" i="9"/>
  <c r="E10" i="9"/>
  <c r="D10" i="9"/>
  <c r="C10" i="9"/>
  <c r="J9" i="9"/>
  <c r="H9" i="9"/>
  <c r="G9" i="9"/>
  <c r="F9" i="9"/>
  <c r="E9" i="9"/>
  <c r="D9" i="9"/>
  <c r="C9" i="9"/>
  <c r="J8" i="9"/>
  <c r="H8" i="9"/>
  <c r="G8" i="9"/>
  <c r="F8" i="9"/>
  <c r="E8" i="9"/>
  <c r="D8" i="9"/>
  <c r="C8" i="9"/>
  <c r="I8" i="9" s="1"/>
  <c r="J7" i="9"/>
  <c r="H7" i="9"/>
  <c r="G7" i="9"/>
  <c r="F7" i="9"/>
  <c r="E7" i="9"/>
  <c r="D7" i="9"/>
  <c r="C7" i="9"/>
  <c r="I7" i="9" s="1"/>
  <c r="J6" i="9"/>
  <c r="H6" i="9"/>
  <c r="G6" i="9"/>
  <c r="F6" i="9"/>
  <c r="F26" i="9" s="1"/>
  <c r="B46" i="11" s="1"/>
  <c r="E6" i="9"/>
  <c r="D6" i="9"/>
  <c r="C6" i="9"/>
  <c r="J5" i="9"/>
  <c r="J26" i="9" s="1"/>
  <c r="H5" i="9"/>
  <c r="H26" i="9" s="1"/>
  <c r="B48" i="11" s="1"/>
  <c r="G5" i="9"/>
  <c r="F5" i="9"/>
  <c r="E5" i="9"/>
  <c r="E26" i="9" s="1"/>
  <c r="D5" i="9"/>
  <c r="D26" i="9" s="1"/>
  <c r="B45" i="11" s="1"/>
  <c r="C5" i="9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O7" i="7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6" i="7"/>
  <c r="O5" i="7"/>
  <c r="B34" i="11" s="1"/>
  <c r="K24" i="6"/>
  <c r="J24" i="6"/>
  <c r="I24" i="6"/>
  <c r="H24" i="6"/>
  <c r="F24" i="6"/>
  <c r="E24" i="6"/>
  <c r="D24" i="6"/>
  <c r="C24" i="6"/>
  <c r="K23" i="6"/>
  <c r="J23" i="6"/>
  <c r="I23" i="6"/>
  <c r="H23" i="6"/>
  <c r="F23" i="6"/>
  <c r="E23" i="6"/>
  <c r="D23" i="6"/>
  <c r="C23" i="6"/>
  <c r="K22" i="6"/>
  <c r="J22" i="6"/>
  <c r="I22" i="6"/>
  <c r="H22" i="6"/>
  <c r="F22" i="6"/>
  <c r="E22" i="6"/>
  <c r="D22" i="6"/>
  <c r="C22" i="6"/>
  <c r="K21" i="6"/>
  <c r="J21" i="6"/>
  <c r="I21" i="6"/>
  <c r="H21" i="6"/>
  <c r="F21" i="6"/>
  <c r="E21" i="6"/>
  <c r="D21" i="6"/>
  <c r="C21" i="6"/>
  <c r="K20" i="6"/>
  <c r="J20" i="6"/>
  <c r="I20" i="6"/>
  <c r="H20" i="6"/>
  <c r="F20" i="6"/>
  <c r="E20" i="6"/>
  <c r="D20" i="6"/>
  <c r="C20" i="6"/>
  <c r="K19" i="6"/>
  <c r="J19" i="6"/>
  <c r="I19" i="6"/>
  <c r="H19" i="6"/>
  <c r="F19" i="6"/>
  <c r="E19" i="6"/>
  <c r="D19" i="6"/>
  <c r="C19" i="6"/>
  <c r="K18" i="6"/>
  <c r="J18" i="6"/>
  <c r="I18" i="6"/>
  <c r="H18" i="6"/>
  <c r="F18" i="6"/>
  <c r="E18" i="6"/>
  <c r="D18" i="6"/>
  <c r="C18" i="6"/>
  <c r="K17" i="6"/>
  <c r="J17" i="6"/>
  <c r="I17" i="6"/>
  <c r="H17" i="6"/>
  <c r="F17" i="6"/>
  <c r="E17" i="6"/>
  <c r="D17" i="6"/>
  <c r="C17" i="6"/>
  <c r="K16" i="6"/>
  <c r="J16" i="6"/>
  <c r="I16" i="6"/>
  <c r="H16" i="6"/>
  <c r="F16" i="6"/>
  <c r="E16" i="6"/>
  <c r="D16" i="6"/>
  <c r="C16" i="6"/>
  <c r="K15" i="6"/>
  <c r="J15" i="6"/>
  <c r="I15" i="6"/>
  <c r="H15" i="6"/>
  <c r="F15" i="6"/>
  <c r="E15" i="6"/>
  <c r="D15" i="6"/>
  <c r="C15" i="6"/>
  <c r="K14" i="6"/>
  <c r="J14" i="6"/>
  <c r="I14" i="6"/>
  <c r="H14" i="6"/>
  <c r="F14" i="6"/>
  <c r="E14" i="6"/>
  <c r="D14" i="6"/>
  <c r="C14" i="6"/>
  <c r="K13" i="6"/>
  <c r="J13" i="6"/>
  <c r="I13" i="6"/>
  <c r="H13" i="6"/>
  <c r="F13" i="6"/>
  <c r="E13" i="6"/>
  <c r="D13" i="6"/>
  <c r="C13" i="6"/>
  <c r="K12" i="6"/>
  <c r="J12" i="6"/>
  <c r="I12" i="6"/>
  <c r="H12" i="6"/>
  <c r="F12" i="6"/>
  <c r="E12" i="6"/>
  <c r="D12" i="6"/>
  <c r="C12" i="6"/>
  <c r="K11" i="6"/>
  <c r="J11" i="6"/>
  <c r="I11" i="6"/>
  <c r="H11" i="6"/>
  <c r="F11" i="6"/>
  <c r="E11" i="6"/>
  <c r="D11" i="6"/>
  <c r="C11" i="6"/>
  <c r="K10" i="6"/>
  <c r="J10" i="6"/>
  <c r="I10" i="6"/>
  <c r="H10" i="6"/>
  <c r="F10" i="6"/>
  <c r="E10" i="6"/>
  <c r="D10" i="6"/>
  <c r="C10" i="6"/>
  <c r="K9" i="6"/>
  <c r="J9" i="6"/>
  <c r="I9" i="6"/>
  <c r="H9" i="6"/>
  <c r="F9" i="6"/>
  <c r="E9" i="6"/>
  <c r="D9" i="6"/>
  <c r="C9" i="6"/>
  <c r="K8" i="6"/>
  <c r="J8" i="6"/>
  <c r="I8" i="6"/>
  <c r="H8" i="6"/>
  <c r="F8" i="6"/>
  <c r="E8" i="6"/>
  <c r="D8" i="6"/>
  <c r="C8" i="6"/>
  <c r="K7" i="6"/>
  <c r="J7" i="6"/>
  <c r="I7" i="6"/>
  <c r="H7" i="6"/>
  <c r="F7" i="6"/>
  <c r="E7" i="6"/>
  <c r="D7" i="6"/>
  <c r="C7" i="6"/>
  <c r="K6" i="6"/>
  <c r="J6" i="6"/>
  <c r="I6" i="6"/>
  <c r="H6" i="6"/>
  <c r="F6" i="6"/>
  <c r="E6" i="6"/>
  <c r="D6" i="6"/>
  <c r="C6" i="6"/>
  <c r="K5" i="6"/>
  <c r="B22" i="11" s="1"/>
  <c r="J5" i="6"/>
  <c r="B21" i="11" s="1"/>
  <c r="D22" i="11" s="1"/>
  <c r="I5" i="6"/>
  <c r="B19" i="11" s="1"/>
  <c r="H5" i="6"/>
  <c r="B18" i="11" s="1"/>
  <c r="D19" i="11" s="1"/>
  <c r="F5" i="6"/>
  <c r="B11" i="11" s="1"/>
  <c r="D11" i="11" s="1"/>
  <c r="E5" i="6"/>
  <c r="B10" i="11" s="1"/>
  <c r="D10" i="11" s="1"/>
  <c r="D5" i="6"/>
  <c r="B9" i="11" s="1"/>
  <c r="D9" i="11" s="1"/>
  <c r="C5" i="6"/>
  <c r="B8" i="11" s="1"/>
  <c r="D8" i="11" s="1"/>
  <c r="G8" i="5"/>
  <c r="G9" i="5" s="1"/>
  <c r="G10" i="5" s="1"/>
  <c r="G11" i="5" s="1"/>
  <c r="G6" i="5"/>
  <c r="G7" i="5" s="1"/>
  <c r="J5" i="5"/>
  <c r="J6" i="5" s="1"/>
  <c r="J7" i="5" s="1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J55" i="5" s="1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J66" i="5" s="1"/>
  <c r="J67" i="5" s="1"/>
  <c r="J68" i="5" s="1"/>
  <c r="J69" i="5" s="1"/>
  <c r="J70" i="5" s="1"/>
  <c r="J71" i="5" s="1"/>
  <c r="J72" i="5" s="1"/>
  <c r="J73" i="5" s="1"/>
  <c r="J74" i="5" s="1"/>
  <c r="J75" i="5" s="1"/>
  <c r="J76" i="5" s="1"/>
  <c r="J77" i="5" s="1"/>
  <c r="J78" i="5" s="1"/>
  <c r="J79" i="5" s="1"/>
  <c r="J80" i="5" s="1"/>
  <c r="J81" i="5" s="1"/>
  <c r="J82" i="5" s="1"/>
  <c r="J83" i="5" s="1"/>
  <c r="J84" i="5" s="1"/>
  <c r="J85" i="5" s="1"/>
  <c r="J86" i="5" s="1"/>
  <c r="J87" i="5" s="1"/>
  <c r="J88" i="5" s="1"/>
  <c r="J89" i="5" s="1"/>
  <c r="J90" i="5" s="1"/>
  <c r="J91" i="5" s="1"/>
  <c r="J92" i="5" s="1"/>
  <c r="J93" i="5" s="1"/>
  <c r="J94" i="5" s="1"/>
  <c r="J95" i="5" s="1"/>
  <c r="J96" i="5" s="1"/>
  <c r="J97" i="5" s="1"/>
  <c r="J98" i="5" s="1"/>
  <c r="J99" i="5" s="1"/>
  <c r="J100" i="5" s="1"/>
  <c r="J101" i="5" s="1"/>
  <c r="J102" i="5" s="1"/>
  <c r="J103" i="5" s="1"/>
  <c r="J104" i="5" s="1"/>
  <c r="J105" i="5" s="1"/>
  <c r="J106" i="5" s="1"/>
  <c r="J107" i="5" s="1"/>
  <c r="J108" i="5" s="1"/>
  <c r="J109" i="5" s="1"/>
  <c r="J110" i="5" s="1"/>
  <c r="J111" i="5" s="1"/>
  <c r="J112" i="5" s="1"/>
  <c r="J113" i="5" s="1"/>
  <c r="J114" i="5" s="1"/>
  <c r="J115" i="5" s="1"/>
  <c r="J116" i="5" s="1"/>
  <c r="J117" i="5" s="1"/>
  <c r="J118" i="5" s="1"/>
  <c r="J119" i="5" s="1"/>
  <c r="J120" i="5" s="1"/>
  <c r="J121" i="5" s="1"/>
  <c r="J122" i="5" s="1"/>
  <c r="J123" i="5" s="1"/>
  <c r="J124" i="5" s="1"/>
  <c r="J125" i="5" s="1"/>
  <c r="J126" i="5" s="1"/>
  <c r="J127" i="5" s="1"/>
  <c r="J128" i="5" s="1"/>
  <c r="J129" i="5" s="1"/>
  <c r="J130" i="5" s="1"/>
  <c r="J131" i="5" s="1"/>
  <c r="J132" i="5" s="1"/>
  <c r="J133" i="5" s="1"/>
  <c r="J134" i="5" s="1"/>
  <c r="J135" i="5" s="1"/>
  <c r="J136" i="5" s="1"/>
  <c r="J137" i="5" s="1"/>
  <c r="J138" i="5" s="1"/>
  <c r="J139" i="5" s="1"/>
  <c r="J140" i="5" s="1"/>
  <c r="J141" i="5" s="1"/>
  <c r="J142" i="5" s="1"/>
  <c r="J143" i="5" s="1"/>
  <c r="J144" i="5" s="1"/>
  <c r="J145" i="5" s="1"/>
  <c r="J146" i="5" s="1"/>
  <c r="J147" i="5" s="1"/>
  <c r="J148" i="5" s="1"/>
  <c r="J149" i="5" s="1"/>
  <c r="J150" i="5" s="1"/>
  <c r="J151" i="5" s="1"/>
  <c r="J152" i="5" s="1"/>
  <c r="J153" i="5" s="1"/>
  <c r="J154" i="5" s="1"/>
  <c r="B20" i="11" s="1"/>
  <c r="D21" i="11" s="1"/>
  <c r="G5" i="5"/>
  <c r="C21" i="4"/>
  <c r="C22" i="4" s="1"/>
  <c r="B49" i="11" s="1"/>
  <c r="C7" i="4"/>
  <c r="G5" i="6" l="1"/>
  <c r="B12" i="11" s="1"/>
  <c r="G12" i="5"/>
  <c r="G13" i="5" s="1"/>
  <c r="G14" i="5" s="1"/>
  <c r="G15" i="5" s="1"/>
  <c r="G16" i="5" s="1"/>
  <c r="G17" i="5" s="1"/>
  <c r="G18" i="5" s="1"/>
  <c r="B49" i="12"/>
  <c r="B55" i="11"/>
  <c r="B94" i="12"/>
  <c r="B20" i="12"/>
  <c r="D20" i="12" s="1"/>
  <c r="I11" i="9"/>
  <c r="I15" i="9"/>
  <c r="I19" i="9"/>
  <c r="I23" i="9"/>
  <c r="B62" i="12"/>
  <c r="B48" i="12"/>
  <c r="D49" i="12" s="1"/>
  <c r="B42" i="11"/>
  <c r="B18" i="12"/>
  <c r="I6" i="9"/>
  <c r="I10" i="9"/>
  <c r="I14" i="9"/>
  <c r="I18" i="9"/>
  <c r="I22" i="9"/>
  <c r="I5" i="9"/>
  <c r="G26" i="9"/>
  <c r="B47" i="11" s="1"/>
  <c r="I9" i="9"/>
  <c r="I13" i="9"/>
  <c r="I17" i="9"/>
  <c r="I21" i="9"/>
  <c r="C26" i="9"/>
  <c r="B44" i="11" s="1"/>
  <c r="B50" i="11" s="1"/>
  <c r="B93" i="12"/>
  <c r="D94" i="12" s="1"/>
  <c r="B47" i="12"/>
  <c r="B61" i="12"/>
  <c r="D62" i="12" s="1"/>
  <c r="B41" i="11"/>
  <c r="B34" i="12"/>
  <c r="D35" i="12" s="1"/>
  <c r="B78" i="12"/>
  <c r="D79" i="12" s="1"/>
  <c r="B32" i="12"/>
  <c r="D33" i="12" s="1"/>
  <c r="B17" i="12"/>
  <c r="D17" i="12" s="1"/>
  <c r="B33" i="12"/>
  <c r="B76" i="12"/>
  <c r="I26" i="9" l="1"/>
  <c r="B52" i="11"/>
  <c r="C47" i="11"/>
  <c r="C45" i="11"/>
  <c r="C52" i="11"/>
  <c r="C48" i="11"/>
  <c r="C46" i="11"/>
  <c r="C44" i="11"/>
  <c r="G19" i="5"/>
  <c r="G20" i="5" s="1"/>
  <c r="G21" i="5" s="1"/>
  <c r="G22" i="5" s="1"/>
  <c r="G23" i="5" s="1"/>
  <c r="G24" i="5" s="1"/>
  <c r="G25" i="5" s="1"/>
  <c r="G6" i="6"/>
  <c r="G7" i="6" l="1"/>
  <c r="G26" i="5"/>
  <c r="G27" i="5" s="1"/>
  <c r="G28" i="5" s="1"/>
  <c r="G29" i="5" s="1"/>
  <c r="G30" i="5" s="1"/>
  <c r="G31" i="5" s="1"/>
  <c r="G32" i="5" s="1"/>
  <c r="G8" i="6" l="1"/>
  <c r="G33" i="5"/>
  <c r="G34" i="5" s="1"/>
  <c r="G35" i="5" s="1"/>
  <c r="G36" i="5" s="1"/>
  <c r="G37" i="5" s="1"/>
  <c r="G38" i="5" s="1"/>
  <c r="G39" i="5" s="1"/>
  <c r="G9" i="6" l="1"/>
  <c r="G40" i="5"/>
  <c r="G41" i="5" s="1"/>
  <c r="G42" i="5" s="1"/>
  <c r="G43" i="5" s="1"/>
  <c r="G44" i="5" s="1"/>
  <c r="G45" i="5" s="1"/>
  <c r="G46" i="5" s="1"/>
  <c r="G10" i="6" l="1"/>
  <c r="G47" i="5"/>
  <c r="G48" i="5" s="1"/>
  <c r="G49" i="5" s="1"/>
  <c r="G50" i="5" s="1"/>
  <c r="G51" i="5" s="1"/>
  <c r="G52" i="5" s="1"/>
  <c r="G53" i="5" s="1"/>
  <c r="G54" i="5" l="1"/>
  <c r="G55" i="5" s="1"/>
  <c r="G56" i="5" s="1"/>
  <c r="G57" i="5" s="1"/>
  <c r="G58" i="5" s="1"/>
  <c r="G59" i="5" s="1"/>
  <c r="G60" i="5" s="1"/>
  <c r="G11" i="6"/>
  <c r="G12" i="6" l="1"/>
  <c r="G61" i="5"/>
  <c r="G62" i="5" s="1"/>
  <c r="G63" i="5" s="1"/>
  <c r="G64" i="5" s="1"/>
  <c r="G65" i="5" s="1"/>
  <c r="G66" i="5" s="1"/>
  <c r="G67" i="5" s="1"/>
  <c r="G13" i="6" l="1"/>
  <c r="G68" i="5"/>
  <c r="G69" i="5" s="1"/>
  <c r="G70" i="5" s="1"/>
  <c r="G71" i="5" s="1"/>
  <c r="G72" i="5" s="1"/>
  <c r="G73" i="5" s="1"/>
  <c r="G74" i="5" s="1"/>
  <c r="G14" i="6" l="1"/>
  <c r="G75" i="5"/>
  <c r="G76" i="5" s="1"/>
  <c r="G77" i="5" s="1"/>
  <c r="G78" i="5" s="1"/>
  <c r="G79" i="5" s="1"/>
  <c r="G80" i="5" s="1"/>
  <c r="G81" i="5" s="1"/>
  <c r="G15" i="6" l="1"/>
  <c r="G82" i="5"/>
  <c r="G83" i="5" s="1"/>
  <c r="G84" i="5" s="1"/>
  <c r="G85" i="5" s="1"/>
  <c r="G86" i="5" s="1"/>
  <c r="G87" i="5" s="1"/>
  <c r="G88" i="5" s="1"/>
  <c r="G89" i="5" l="1"/>
  <c r="G90" i="5" s="1"/>
  <c r="G91" i="5" s="1"/>
  <c r="G92" i="5" s="1"/>
  <c r="G93" i="5" s="1"/>
  <c r="G94" i="5" s="1"/>
  <c r="G95" i="5" s="1"/>
  <c r="G16" i="6"/>
  <c r="G17" i="6" l="1"/>
  <c r="G96" i="5"/>
  <c r="G97" i="5" s="1"/>
  <c r="G98" i="5" s="1"/>
  <c r="G99" i="5" s="1"/>
  <c r="G100" i="5" s="1"/>
  <c r="G101" i="5" s="1"/>
  <c r="G102" i="5" s="1"/>
  <c r="G103" i="5" l="1"/>
  <c r="G104" i="5" s="1"/>
  <c r="G105" i="5" s="1"/>
  <c r="G106" i="5" s="1"/>
  <c r="G107" i="5" s="1"/>
  <c r="G108" i="5" s="1"/>
  <c r="G109" i="5" s="1"/>
  <c r="G18" i="6"/>
  <c r="G19" i="6" l="1"/>
  <c r="G110" i="5"/>
  <c r="G111" i="5" s="1"/>
  <c r="G112" i="5" s="1"/>
  <c r="G113" i="5" s="1"/>
  <c r="G114" i="5" s="1"/>
  <c r="G115" i="5" s="1"/>
  <c r="G116" i="5" s="1"/>
  <c r="G117" i="5" l="1"/>
  <c r="G118" i="5" s="1"/>
  <c r="G119" i="5" s="1"/>
  <c r="G120" i="5" s="1"/>
  <c r="G121" i="5" s="1"/>
  <c r="G122" i="5" s="1"/>
  <c r="G123" i="5" s="1"/>
  <c r="G20" i="6"/>
  <c r="G21" i="6" l="1"/>
  <c r="G124" i="5"/>
  <c r="G125" i="5" s="1"/>
  <c r="G126" i="5" s="1"/>
  <c r="G127" i="5" s="1"/>
  <c r="G128" i="5" s="1"/>
  <c r="G129" i="5" s="1"/>
  <c r="G130" i="5" s="1"/>
  <c r="G131" i="5" l="1"/>
  <c r="G132" i="5" s="1"/>
  <c r="G133" i="5" s="1"/>
  <c r="G134" i="5" s="1"/>
  <c r="G135" i="5" s="1"/>
  <c r="G136" i="5" s="1"/>
  <c r="G137" i="5" s="1"/>
  <c r="G22" i="6"/>
  <c r="G23" i="6" l="1"/>
  <c r="G138" i="5"/>
  <c r="G139" i="5" s="1"/>
  <c r="G140" i="5" s="1"/>
  <c r="G141" i="5" s="1"/>
  <c r="G142" i="5" s="1"/>
  <c r="G143" i="5" s="1"/>
  <c r="G144" i="5" s="1"/>
  <c r="G145" i="5" l="1"/>
  <c r="G146" i="5" s="1"/>
  <c r="G147" i="5" s="1"/>
  <c r="G148" i="5" s="1"/>
  <c r="G149" i="5" s="1"/>
  <c r="G150" i="5" s="1"/>
  <c r="G151" i="5" s="1"/>
  <c r="G152" i="5" s="1"/>
  <c r="G153" i="5" s="1"/>
  <c r="G154" i="5" s="1"/>
  <c r="G24" i="6"/>
  <c r="B73" i="12"/>
</calcChain>
</file>

<file path=xl/sharedStrings.xml><?xml version="1.0" encoding="utf-8"?>
<sst xmlns="http://schemas.openxmlformats.org/spreadsheetml/2006/main" count="1496" uniqueCount="726">
  <si>
    <t>스마트팜 성과분석 데이터 수집 양식 (전문가용 v5)</t>
  </si>
  <si>
    <t>일일 데이터 수집 → 자동 집계 → 작물별 특화 지표 분석</t>
  </si>
  <si>
    <t>시트명</t>
  </si>
  <si>
    <t>주요 항목</t>
  </si>
  <si>
    <t>입력 방식</t>
  </si>
  <si>
    <t>1.농장정보</t>
  </si>
  <si>
    <t>농장명, 작물선택, 재배면적, 품종, 투자비</t>
  </si>
  <si>
    <t>▶ 최초 1회 입력</t>
  </si>
  <si>
    <t>2.환경데이터(일별)</t>
  </si>
  <si>
    <t>온도, 습도, CO₂, 일사량, 관수량, EC, pH</t>
  </si>
  <si>
    <t>▶ 일일 입력</t>
  </si>
  <si>
    <t>3.환경집계(주별)</t>
  </si>
  <si>
    <t>일별 데이터 자동 집계</t>
  </si>
  <si>
    <t>▶ 자동 계산</t>
  </si>
  <si>
    <t>4.생육데이터(작물별)</t>
  </si>
  <si>
    <t>작물별 특화 생육지표</t>
  </si>
  <si>
    <t>▶ 주 1회 측정</t>
  </si>
  <si>
    <t>5.작업일지(일별)</t>
  </si>
  <si>
    <t>작업내용, 병해발생, 비용</t>
  </si>
  <si>
    <t>▶ 매일 기록</t>
  </si>
  <si>
    <t>6.비용집계(주별)</t>
  </si>
  <si>
    <t>일별 비용 자동 집계</t>
  </si>
  <si>
    <t>7.수확·판매기록</t>
  </si>
  <si>
    <t>일별 수확, 등급별 판매, 단가</t>
  </si>
  <si>
    <t>▶ 수확시마다 기록</t>
  </si>
  <si>
    <t>8.통합대시보드</t>
  </si>
  <si>
    <t>환경·관수·생육·경영 핵심지표</t>
  </si>
  <si>
    <t>9.작물별성과KPI</t>
  </si>
  <si>
    <t>작물 특화 성과지표</t>
  </si>
  <si>
    <t>📌 작물별 특화 지표</t>
  </si>
  <si>
    <t>딸기</t>
  </si>
  <si>
    <t>관부직경, 화방수, 평균과중, 당도, 상품과율</t>
  </si>
  <si>
    <t>토마토</t>
  </si>
  <si>
    <t>줄기경, 착과수, 화방당과수, 당도, 상품과율</t>
  </si>
  <si>
    <t>파프리카</t>
  </si>
  <si>
    <t>줄기굵기, 착과율, 평균과중, 상품과율</t>
  </si>
  <si>
    <t>방울토마토</t>
  </si>
  <si>
    <t>화방당과수, 평균당도, 과실균일도, 상품출하율</t>
  </si>
  <si>
    <t>멜론</t>
  </si>
  <si>
    <t>절간장, 수과장, 당도, 착과비율, 과일등급</t>
  </si>
  <si>
    <t>오이</t>
  </si>
  <si>
    <t>절간장, 잎수, 착과군수, 평균과중, 상품율</t>
  </si>
  <si>
    <t>스마트팜 성과분석 시스템 - 실무활용 시나리오</t>
  </si>
  <si>
    <t>본 양식은 6개 작물(딸기, 토마토, 파프리카, 방울토마토, 멜론, 오이)의 성과 분석을 위한 통합 시스템입니다.</t>
  </si>
  <si>
    <t>🎯 시나리오 1: 현장 농가 활용</t>
  </si>
  <si>
    <t>대상</t>
  </si>
  <si>
    <t>스마트팜 운영 농가 (딸기, 토마토, 파프리카, 방울토마토, 멜론, 오이)</t>
  </si>
  <si>
    <t>목적</t>
  </si>
  <si>
    <t>일일 데이터 입력을 통한 자동화된 성과 분석 및 경영 개선</t>
  </si>
  <si>
    <t>활용 단계</t>
  </si>
  <si>
    <t>1단계: 초기 설정</t>
  </si>
  <si>
    <t>• [농장정보] 시트에서 작물 선택 (드롭다운)
• 재배면적, 정식일, 육묘방식, 작형 입력</t>
  </si>
  <si>
    <t>2단계: 일일 데이터 입력</t>
  </si>
  <si>
    <t>• [환경데이터(일별)] - 매일 온도/습도/CO2/일사량/관수량 입력 (5분)
• [작업일지(일별)] - 작업내용, 투입시간, 비용 기록 (5분)</t>
  </si>
  <si>
    <t>3단계: 주간 생육 측정</t>
  </si>
  <si>
    <t>• [생육데이터(작물별)] - 주 1회 생육지표 측정 및 입력 (20분)</t>
  </si>
  <si>
    <t>4단계: 수확 기록</t>
  </si>
  <si>
    <t>• [수확·판매기록] - 등급별 수확량과 판매 단가 입력 (10분)</t>
  </si>
  <si>
    <t>5단계: 자동 분석 확인</t>
  </si>
  <si>
    <t>• [환경집계(주별)] - 주간 환경 트렌드 자동 확인
• [비용집계(주별)] - 주간 비용 현황 자동 확인
• [통합대시보드] - 4대 핵심지표 한눈에 파악
• [작물별성과KPI] - 작물 특화 성과 분석</t>
  </si>
  <si>
    <t>6단계: 의사결정</t>
  </si>
  <si>
    <t>• 적정범위 벗어난 환경요인 조정
• 병해 발생 패턴 분석 및 예방
• 비용 대비 수익성 개선 포인트 도출</t>
  </si>
  <si>
    <t>🎯 시나리오 2: 컨설턴트/평가위원 활용</t>
  </si>
  <si>
    <t>농업 기술 컨설턴트, 기술가치평가 전문가, 정부 평가위원</t>
  </si>
  <si>
    <t>농가 진단 및 개선 컨설팅, 기술사업화 평가, 정책 지원 사업 심사</t>
  </si>
  <si>
    <t>1단계: 데이터 수집</t>
  </si>
  <si>
    <t>• 농가로부터 작성된 양식 파일 수령
• 데이터 완성도 및 신뢰도 1차 검토</t>
  </si>
  <si>
    <t>2단계: 통합 진단</t>
  </si>
  <si>
    <t>• [통합대시보드] - 환경, 관수, 생육, 경영 4대 지표 종합 평가
• 적정범위 이탈 항목 체크 (⚠️ 표시 항목 우선 검토)</t>
  </si>
  <si>
    <t>3단계: 작물별 심화 분석</t>
  </si>
  <si>
    <t>• [작물별성과KPI] - 작물 특화 생육지표 및 수익성 KPI 분석
• 벤치마크 데이터와 비교하여 개선 가능 영역 식별</t>
  </si>
  <si>
    <t>4단계: 문제점 도출</t>
  </si>
  <si>
    <t>• 병해 발생 패턴과 환경 조건 상관관계 분석
• 투입 비용 대비 수확량/수익 효율성 평가
• 생육 단계별 환경 관리 적정성 검토</t>
  </si>
  <si>
    <t>5단계: 개선안 제시</t>
  </si>
  <si>
    <t>• 환경 제어 개선 방안 (온도/습도/CO2/일사량 조정)
• 병해 예방 및 관리 전략
• 비용 절감 및 수익성 향상 방안
• 작물별 최적 재배 프로토콜 제안</t>
  </si>
  <si>
    <t>🎯 시나리오 3: 정책/R&amp;D 담당자 활용</t>
  </si>
  <si>
    <t>농림식품기술기획평가원, 산업기술평가원, 지자체 농업기술센터, 연구기관</t>
  </si>
  <si>
    <t>스마트팜 확산 정책 수립, 기술 효과성 검증, 빅데이터 기반 농업혁신 연구</t>
  </si>
  <si>
    <t>1단계: 표준 양식 배포</t>
  </si>
  <si>
    <t>• 전국 200개 선도농가 네트워크에 통일된 양식 배포
• 6개 작물별 맞춤형 데이터 수집 체계 구축</t>
  </si>
  <si>
    <t>2단계: 데이터 수집</t>
  </si>
  <si>
    <t>• 3개월~1년 단위 데이터 수집
• 작물별, 지역별, 농가 규모별 데이터 축적</t>
  </si>
  <si>
    <t>3단계: 빅데이터 분석</t>
  </si>
  <si>
    <t>• 작물별 최적 환경 조건 도출 (온도/습도/CO2/일사량/관수량)
• 지역별 기후 특성과 생육 성과 상관관계 분석
• 병해 발생 패턴 및 예측 모델 개발
• 투입 비용 대비 수익성 벤치마크 데이터 구축</t>
  </si>
  <si>
    <t>4단계: 정책 수립</t>
  </si>
  <si>
    <t>• 스마트팜 기술 도입 효과성 정량 평가
• 작물별 스마트팜 표준 재배 매뉴얼 개발
• 지역별 맞춤형 스마트팜 지원 정책 설계
• 신규 농가 교육 프로그램 개발 (2,000명 규모)</t>
  </si>
  <si>
    <t>5단계: 성과 확산</t>
  </si>
  <si>
    <t>• 우수 사례 발굴 및 확산
• 농업기술 R&amp;D 방향성 제시
• 지속가능한 농업혁신 생태계 구축</t>
  </si>
  <si>
    <t>📊 본 시스템 활용 기대 효과</t>
  </si>
  <si>
    <t>농가 차원</t>
  </si>
  <si>
    <t>✓ 일일 10분 데이터 입력으로 자동화된 성과 분석
✓ 실시간 환경 모니터링 및 즉각적 문제 대응
✓ 작물별 최적 재배 관리로 생산성 15~30% 향상
✓ 병해 조기 발견 및 예방으로 손실 최소화</t>
  </si>
  <si>
    <t>컨설턴트 차원</t>
  </si>
  <si>
    <t>✓ 표준화된 진단 도구로 객관적 평가 가능
✓ 4대 핵심지표 + 작물별 KPI로 심층 분석
✓ 데이터 기반 컨설팅으로 신뢰도 향상
✓ 1,000건 이상의 평가 경험과 연계한 전문성 강화</t>
  </si>
  <si>
    <t>정책 차원</t>
  </si>
  <si>
    <t>✓ 통일된 데이터 수집으로 빅데이터 구축
✓ 스마트팜 기술 효과성 정량적 검증
✓ 작물별 표준 재배 프로토콜 개발
✓ 지속가능한 농업혁신 생태계 구축</t>
  </si>
  <si>
    <t>스마트팜 데이터 수집 가이드</t>
  </si>
  <si>
    <t>정확한 성과 분석을 위한 데이터 수집 시기, 방법, 측정 포인트를 안내합니다.</t>
  </si>
  <si>
    <t>1️⃣ 환경 데이터 수집 (일별 입력)</t>
  </si>
  <si>
    <t>측정 항목</t>
  </si>
  <si>
    <t>수집 시기</t>
  </si>
  <si>
    <t>측정 방법</t>
  </si>
  <si>
    <t>측정 위치</t>
  </si>
  <si>
    <t>적정 범위</t>
  </si>
  <si>
    <t>주의사항</t>
  </si>
  <si>
    <t>일평균 온도</t>
  </si>
  <si>
    <t>매일 오후 5시</t>
  </si>
  <si>
    <t>통합제어장치 또는 센서 데이터 확인</t>
  </si>
  <si>
    <t>재배 공간 중앙부</t>
  </si>
  <si>
    <t>작물별 상이
(딸기: 18-25℃)</t>
  </si>
  <si>
    <t>야간/주간 온도 편차 5℃ 이내 유지</t>
  </si>
  <si>
    <t>일평균 습도</t>
  </si>
  <si>
    <t>통합제어장치 또는 습도센서</t>
  </si>
  <si>
    <t>60-80%</t>
  </si>
  <si>
    <t>병해 예방 위해 85% 초과 주의</t>
  </si>
  <si>
    <t>일평균 CO2</t>
  </si>
  <si>
    <t>CO2 센서 또는 제어장치</t>
  </si>
  <si>
    <t>작물 상단 30cm</t>
  </si>
  <si>
    <t>600-1000ppm</t>
  </si>
  <si>
    <t>환기 시 급격한 변화 방지</t>
  </si>
  <si>
    <t>최대 일사량</t>
  </si>
  <si>
    <t>매일 일몰 후</t>
  </si>
  <si>
    <t>일사량 센서 (MJ/m²)</t>
  </si>
  <si>
    <t>온실 지붕 하단</t>
  </si>
  <si>
    <t>15-25 MJ/m²</t>
  </si>
  <si>
    <t>누적일사량 자동 계산됨</t>
  </si>
  <si>
    <t>일일 관수량</t>
  </si>
  <si>
    <t>매일 관수 종료 후</t>
  </si>
  <si>
    <t>유량계 또는 급액 컨트롤러</t>
  </si>
  <si>
    <t>관수 주배관</t>
  </si>
  <si>
    <t>작물별 생육단계별 상이</t>
  </si>
  <si>
    <t>누적관수량 자동 계산됨</t>
  </si>
  <si>
    <t>2️⃣ 생육 데이터 수집 (주별 측정)</t>
  </si>
  <si>
    <t>작물</t>
  </si>
  <si>
    <t>측정 시기</t>
  </si>
  <si>
    <t>표본 수</t>
  </si>
  <si>
    <t>측정 포인트</t>
  </si>
  <si>
    <t>초장, 관부직경, 엽수, 화방수</t>
  </si>
  <si>
    <t>매주 월요일 오전</t>
  </si>
  <si>
    <t>버니어캘리퍼스, 줄자</t>
  </si>
  <si>
    <t>10주 이상</t>
  </si>
  <si>
    <t>건전한 표준 개체 선정</t>
  </si>
  <si>
    <t>당도, 평균과중</t>
  </si>
  <si>
    <t>수확 시 매주</t>
  </si>
  <si>
    <t>당도계, 전자저울</t>
  </si>
  <si>
    <t>20개 이상</t>
  </si>
  <si>
    <t>완숙과 기준</t>
  </si>
  <si>
    <t>초장, 줄기경, 엽수, 착과수</t>
  </si>
  <si>
    <t>생장점 기준 측정</t>
  </si>
  <si>
    <t>화방당과수, 당도</t>
  </si>
  <si>
    <t>개화 및 수확 시</t>
  </si>
  <si>
    <t>육안 계수, 당도계</t>
  </si>
  <si>
    <t>5화방 이상</t>
  </si>
  <si>
    <t>중단 화방 기준</t>
  </si>
  <si>
    <t>초장, 줄기굵기, 엽수, 착과수</t>
  </si>
  <si>
    <t>주간 상단 측정</t>
  </si>
  <si>
    <t>착과율, 평균과중</t>
  </si>
  <si>
    <t>착과 및 수확 시</t>
  </si>
  <si>
    <t>육안 평가, 전자저울</t>
  </si>
  <si>
    <t>30개 이상</t>
  </si>
  <si>
    <t>표준 과실 선별</t>
  </si>
  <si>
    <t>초장, 줄기경, 엽수, 화방수</t>
  </si>
  <si>
    <t>주간 중심부 측정</t>
  </si>
  <si>
    <t>절간장, 엽수, 착과수</t>
  </si>
  <si>
    <t>줄자</t>
  </si>
  <si>
    <t>주간 상위 3절간</t>
  </si>
  <si>
    <t>수과장, 당도</t>
  </si>
  <si>
    <t>줄자, 당도계</t>
  </si>
  <si>
    <t>10개 이상</t>
  </si>
  <si>
    <t>네트 형성 완료 후</t>
  </si>
  <si>
    <t>절간장, 엽수, 착과군수</t>
  </si>
  <si>
    <t>상위 5절간 평균</t>
  </si>
  <si>
    <t>평균과중</t>
  </si>
  <si>
    <t>수확 시</t>
  </si>
  <si>
    <t>전자저울</t>
  </si>
  <si>
    <t>표준 규격 과실</t>
  </si>
  <si>
    <t>3️⃣ 작업 및 비용 데이터 (일별 기록)</t>
  </si>
  <si>
    <t>구분</t>
  </si>
  <si>
    <t>기록 항목</t>
  </si>
  <si>
    <t>기록 시기</t>
  </si>
  <si>
    <t>기록 방법</t>
  </si>
  <si>
    <t>작업 내용</t>
  </si>
  <si>
    <t>작업자, 작업내용, 작업시간</t>
  </si>
  <si>
    <t>작업 완료 즉시</t>
  </si>
  <si>
    <t>상세하게 기록 (예: 적엽 5단 이하, 1,200주)</t>
  </si>
  <si>
    <t>작업시간은 순수 작업 시간만 기록</t>
  </si>
  <si>
    <t>병해 발생</t>
  </si>
  <si>
    <t>발생일, 병해명, 발생 위치</t>
  </si>
  <si>
    <t>발견 즉시</t>
  </si>
  <si>
    <t>정확한 병해명과 발생 정도 기록</t>
  </si>
  <si>
    <t>사진 촬영 권장</t>
  </si>
  <si>
    <t>자재비</t>
  </si>
  <si>
    <t>자재명, 수량, 단가</t>
  </si>
  <si>
    <t>구매 또는 사용 시</t>
  </si>
  <si>
    <t>품목별 상세 기록</t>
  </si>
  <si>
    <t>재고 관리와 연계</t>
  </si>
  <si>
    <t>인건비</t>
  </si>
  <si>
    <t>작업자, 작업시간, 시급</t>
  </si>
  <si>
    <t>작업 완료 시</t>
  </si>
  <si>
    <t>정확한 근무시간 기록</t>
  </si>
  <si>
    <t>식사/휴게시간 제외</t>
  </si>
  <si>
    <t>기타비용</t>
  </si>
  <si>
    <t>항목, 금액, 사유</t>
  </si>
  <si>
    <t>지출 발생 시</t>
  </si>
  <si>
    <t>용도 명확히 기재</t>
  </si>
  <si>
    <t>수도광열비, 유지보수비 등</t>
  </si>
  <si>
    <t>4️⃣ 수확 및 판매 데이터 (수확 시 기록)</t>
  </si>
  <si>
    <t>등급</t>
  </si>
  <si>
    <t>기준</t>
  </si>
  <si>
    <t>특품</t>
  </si>
  <si>
    <t>최고 품질 (크기, 당도, 외관 우수)</t>
  </si>
  <si>
    <t>수확량(kg), 판매단가(원/kg)</t>
  </si>
  <si>
    <t>전자저울 측정</t>
  </si>
  <si>
    <t>판매처별 단가 차이 반영</t>
  </si>
  <si>
    <t>상품</t>
  </si>
  <si>
    <t>표준 품질 (상품성 양호)</t>
  </si>
  <si>
    <t>가장 많은 비중 차지</t>
  </si>
  <si>
    <t>보통</t>
  </si>
  <si>
    <t>규격 미달 (소과, 기형 등)</t>
  </si>
  <si>
    <t>가공용 또는 저가 판매</t>
  </si>
  <si>
    <t>비상품</t>
  </si>
  <si>
    <t>상품성 없음 (병해, 손상)</t>
  </si>
  <si>
    <t>수확량(kg), 폐기 여부</t>
  </si>
  <si>
    <t>병해 발생률 계산에 활용</t>
  </si>
  <si>
    <t>5️⃣ 데이터 품질 관리 원칙</t>
  </si>
  <si>
    <t>✓ 정확성</t>
  </si>
  <si>
    <t>측정 도구는 정기적으로 보정하고, 정확한 시기와 방법으로 측정합니다.</t>
  </si>
  <si>
    <t>✓ 일관성</t>
  </si>
  <si>
    <t>동일한 기준과 방법으로 데이터를 수집하여 시계열 비교가 가능하도록 합니다.</t>
  </si>
  <si>
    <t>✓ 완전성</t>
  </si>
  <si>
    <t>누락 없이 모든 항목을 기록하며, 측정 불가 시 사유를 명시합니다.</t>
  </si>
  <si>
    <t>✓ 적시성</t>
  </si>
  <si>
    <t>데이터는 발생 즉시 또는 당일 내에 기록하여 정확도를 높입니다.</t>
  </si>
  <si>
    <t>✓ 신뢰성</t>
  </si>
  <si>
    <t>추정이나 기억에 의존하지 않고, 실측 데이터만 입력합니다.</t>
  </si>
  <si>
    <t>📞 데이터 수집 관련 문의</t>
  </si>
  <si>
    <t>데이터 수집 방법이나 측정 도구 사용에 대한 문의는 (주)이암허브로 연락주시기 바랍니다.</t>
  </si>
  <si>
    <t>운영: (주)이암허브 | 대표: 구교영 | 전문분야: 농업 기술사업화 및 지식재산</t>
  </si>
  <si>
    <t>스마트팜 기본정보</t>
  </si>
  <si>
    <t>항목</t>
  </si>
  <si>
    <t>입력값</t>
  </si>
  <si>
    <t>비고</t>
  </si>
  <si>
    <t>농장정보</t>
  </si>
  <si>
    <t>농장명</t>
  </si>
  <si>
    <t>지역</t>
  </si>
  <si>
    <t>예: 경기도 파주시</t>
  </si>
  <si>
    <t>재배면적(㎡)</t>
  </si>
  <si>
    <t>평수 입력시 자동변환 ↓</t>
  </si>
  <si>
    <t>재배면적(평)</t>
  </si>
  <si>
    <t>㎡ 입력시 자동변환 ↑</t>
  </si>
  <si>
    <t>재배주수</t>
  </si>
  <si>
    <t>총 재배 주 수</t>
  </si>
  <si>
    <t>작물정보</t>
  </si>
  <si>
    <t>작물 선택</t>
  </si>
  <si>
    <t>딸기/토마토/파프리카/방울토마토/멜론/오이 중 선택 ★</t>
  </si>
  <si>
    <t>품종</t>
  </si>
  <si>
    <t>예: 설향, 맛토, 레드스타 등</t>
  </si>
  <si>
    <t>작기명</t>
  </si>
  <si>
    <t>예: 2025 후작</t>
  </si>
  <si>
    <t>정식일</t>
  </si>
  <si>
    <t>예: 2025-07-15</t>
  </si>
  <si>
    <t>정식방식</t>
  </si>
  <si>
    <t>자가육묘 / 외주육묘</t>
  </si>
  <si>
    <t>작형</t>
  </si>
  <si>
    <t>대목 / 실생</t>
  </si>
  <si>
    <t>작기시작</t>
  </si>
  <si>
    <t>예: 2025-08-01</t>
  </si>
  <si>
    <t>작기종료(예정)</t>
  </si>
  <si>
    <t>예: 2026-06-30</t>
  </si>
  <si>
    <t>투자정보</t>
  </si>
  <si>
    <t>시설투자비(만원)</t>
  </si>
  <si>
    <t>온실, 자동화설비 등</t>
  </si>
  <si>
    <t>내구연한(년)</t>
  </si>
  <si>
    <t>예: 15년</t>
  </si>
  <si>
    <t>연간 감가상각비(만원)</t>
  </si>
  <si>
    <t>자동계산</t>
  </si>
  <si>
    <t>작기 감가상각비(만원)</t>
  </si>
  <si>
    <t>작기일수 기준 안분</t>
  </si>
  <si>
    <t>자동화수준</t>
  </si>
  <si>
    <t>환경제어</t>
  </si>
  <si>
    <t>수동/반자동/자동</t>
  </si>
  <si>
    <t>관수제어</t>
  </si>
  <si>
    <t>양액제어</t>
  </si>
  <si>
    <t>환경데이터 일일 기록</t>
  </si>
  <si>
    <t>※ 매일 기록 권장 / 주차별 집계는 '3.환경집계' 시트에서 자동 계산</t>
  </si>
  <si>
    <t>일자</t>
  </si>
  <si>
    <t>요일</t>
  </si>
  <si>
    <t>평균온도
(℃)</t>
  </si>
  <si>
    <t>평균습도
(%)</t>
  </si>
  <si>
    <t>CO₂
(ppm)</t>
  </si>
  <si>
    <t>일사량
(MJ/㎡)</t>
  </si>
  <si>
    <t>누적일사
(MJ/㎡)</t>
  </si>
  <si>
    <t>관수횟수</t>
  </si>
  <si>
    <t>관수량
(L/㎡)</t>
  </si>
  <si>
    <t>누적관수
(L/㎡)</t>
  </si>
  <si>
    <t>배액률
(%)</t>
  </si>
  <si>
    <t>공급EC
(dS/m)</t>
  </si>
  <si>
    <t>배액EC
(dS/m)</t>
  </si>
  <si>
    <t>2025-08-01</t>
  </si>
  <si>
    <t>금</t>
  </si>
  <si>
    <t>2025-08-02</t>
  </si>
  <si>
    <t>토</t>
  </si>
  <si>
    <t>2025-08-03</t>
  </si>
  <si>
    <t>일</t>
  </si>
  <si>
    <t>2025-08-04</t>
  </si>
  <si>
    <t>월</t>
  </si>
  <si>
    <t>2025-08-05</t>
  </si>
  <si>
    <t>화</t>
  </si>
  <si>
    <t>2025-08-06</t>
  </si>
  <si>
    <t>수</t>
  </si>
  <si>
    <t>2025-08-07</t>
  </si>
  <si>
    <t>목</t>
  </si>
  <si>
    <t>2025-08-08</t>
  </si>
  <si>
    <t>2025-08-09</t>
  </si>
  <si>
    <t>2025-08-10</t>
  </si>
  <si>
    <t>2025-08-11</t>
  </si>
  <si>
    <t>2025-08-12</t>
  </si>
  <si>
    <t>2025-08-13</t>
  </si>
  <si>
    <t>2025-08-14</t>
  </si>
  <si>
    <t>2025-08-15</t>
  </si>
  <si>
    <t>2025-08-16</t>
  </si>
  <si>
    <t>2025-08-17</t>
  </si>
  <si>
    <t>2025-08-18</t>
  </si>
  <si>
    <t>2025-08-19</t>
  </si>
  <si>
    <t>2025-08-20</t>
  </si>
  <si>
    <t>2025-08-21</t>
  </si>
  <si>
    <t>2025-08-22</t>
  </si>
  <si>
    <t>2025-08-23</t>
  </si>
  <si>
    <t>2025-08-24</t>
  </si>
  <si>
    <t>2025-08-25</t>
  </si>
  <si>
    <t>2025-08-26</t>
  </si>
  <si>
    <t>2025-08-27</t>
  </si>
  <si>
    <t>2025-08-28</t>
  </si>
  <si>
    <t>2025-08-29</t>
  </si>
  <si>
    <t>2025-08-30</t>
  </si>
  <si>
    <t>2025-08-31</t>
  </si>
  <si>
    <t>2025-09-01</t>
  </si>
  <si>
    <t>2025-09-02</t>
  </si>
  <si>
    <t>2025-09-03</t>
  </si>
  <si>
    <t>2025-09-04</t>
  </si>
  <si>
    <t>2025-09-05</t>
  </si>
  <si>
    <t>2025-09-06</t>
  </si>
  <si>
    <t>2025-09-07</t>
  </si>
  <si>
    <t>2025-09-08</t>
  </si>
  <si>
    <t>2025-09-09</t>
  </si>
  <si>
    <t>2025-09-10</t>
  </si>
  <si>
    <t>2025-09-11</t>
  </si>
  <si>
    <t>2025-09-12</t>
  </si>
  <si>
    <t>2025-09-13</t>
  </si>
  <si>
    <t>2025-09-14</t>
  </si>
  <si>
    <t>2025-09-15</t>
  </si>
  <si>
    <t>2025-09-16</t>
  </si>
  <si>
    <t>2025-09-17</t>
  </si>
  <si>
    <t>2025-09-18</t>
  </si>
  <si>
    <t>2025-09-19</t>
  </si>
  <si>
    <t>2025-09-20</t>
  </si>
  <si>
    <t>2025-09-21</t>
  </si>
  <si>
    <t>2025-09-22</t>
  </si>
  <si>
    <t>2025-09-23</t>
  </si>
  <si>
    <t>2025-09-24</t>
  </si>
  <si>
    <t>2025-09-25</t>
  </si>
  <si>
    <t>2025-09-26</t>
  </si>
  <si>
    <t>2025-09-27</t>
  </si>
  <si>
    <t>2025-09-28</t>
  </si>
  <si>
    <t>2025-09-29</t>
  </si>
  <si>
    <t>2025-09-30</t>
  </si>
  <si>
    <t>2025-10-01</t>
  </si>
  <si>
    <t>2025-10-02</t>
  </si>
  <si>
    <t>2025-10-03</t>
  </si>
  <si>
    <t>2025-10-04</t>
  </si>
  <si>
    <t>2025-10-05</t>
  </si>
  <si>
    <t>2025-10-06</t>
  </si>
  <si>
    <t>2025-10-07</t>
  </si>
  <si>
    <t>2025-10-08</t>
  </si>
  <si>
    <t>2025-10-09</t>
  </si>
  <si>
    <t>2025-10-10</t>
  </si>
  <si>
    <t>2025-10-11</t>
  </si>
  <si>
    <t>2025-10-12</t>
  </si>
  <si>
    <t>2025-10-13</t>
  </si>
  <si>
    <t>2025-10-14</t>
  </si>
  <si>
    <t>2025-10-15</t>
  </si>
  <si>
    <t>2025-10-16</t>
  </si>
  <si>
    <t>2025-10-17</t>
  </si>
  <si>
    <t>2025-10-18</t>
  </si>
  <si>
    <t>2025-10-19</t>
  </si>
  <si>
    <t>2025-10-20</t>
  </si>
  <si>
    <t>2025-10-21</t>
  </si>
  <si>
    <t>2025-10-22</t>
  </si>
  <si>
    <t>2025-10-23</t>
  </si>
  <si>
    <t>2025-10-24</t>
  </si>
  <si>
    <t>2025-10-25</t>
  </si>
  <si>
    <t>2025-10-26</t>
  </si>
  <si>
    <t>2025-10-27</t>
  </si>
  <si>
    <t>2025-10-28</t>
  </si>
  <si>
    <t>2025-10-29</t>
  </si>
  <si>
    <t>2025-10-30</t>
  </si>
  <si>
    <t>2025-10-31</t>
  </si>
  <si>
    <t>2025-11-01</t>
  </si>
  <si>
    <t>2025-11-02</t>
  </si>
  <si>
    <t>2025-11-03</t>
  </si>
  <si>
    <t>2025-11-04</t>
  </si>
  <si>
    <t>2025-11-05</t>
  </si>
  <si>
    <t>2025-11-06</t>
  </si>
  <si>
    <t>2025-11-07</t>
  </si>
  <si>
    <t>2025-11-08</t>
  </si>
  <si>
    <t>2025-11-09</t>
  </si>
  <si>
    <t>2025-11-10</t>
  </si>
  <si>
    <t>2025-11-11</t>
  </si>
  <si>
    <t>2025-11-12</t>
  </si>
  <si>
    <t>2025-11-13</t>
  </si>
  <si>
    <t>2025-11-14</t>
  </si>
  <si>
    <t>2025-11-15</t>
  </si>
  <si>
    <t>2025-11-16</t>
  </si>
  <si>
    <t>2025-11-17</t>
  </si>
  <si>
    <t>2025-11-18</t>
  </si>
  <si>
    <t>2025-11-19</t>
  </si>
  <si>
    <t>2025-11-20</t>
  </si>
  <si>
    <t>2025-11-21</t>
  </si>
  <si>
    <t>2025-11-22</t>
  </si>
  <si>
    <t>2025-11-23</t>
  </si>
  <si>
    <t>2025-11-24</t>
  </si>
  <si>
    <t>2025-11-25</t>
  </si>
  <si>
    <t>2025-11-26</t>
  </si>
  <si>
    <t>2025-11-27</t>
  </si>
  <si>
    <t>2025-11-28</t>
  </si>
  <si>
    <t>2025-11-29</t>
  </si>
  <si>
    <t>2025-11-30</t>
  </si>
  <si>
    <t>2025-12-01</t>
  </si>
  <si>
    <t>2025-12-02</t>
  </si>
  <si>
    <t>2025-12-03</t>
  </si>
  <si>
    <t>2025-12-04</t>
  </si>
  <si>
    <t>2025-12-05</t>
  </si>
  <si>
    <t>2025-12-06</t>
  </si>
  <si>
    <t>2025-12-07</t>
  </si>
  <si>
    <t>2025-12-08</t>
  </si>
  <si>
    <t>2025-12-09</t>
  </si>
  <si>
    <t>2025-12-10</t>
  </si>
  <si>
    <t>2025-12-11</t>
  </si>
  <si>
    <t>2025-12-12</t>
  </si>
  <si>
    <t>2025-12-13</t>
  </si>
  <si>
    <t>2025-12-14</t>
  </si>
  <si>
    <t>2025-12-15</t>
  </si>
  <si>
    <t>2025-12-16</t>
  </si>
  <si>
    <t>2025-12-17</t>
  </si>
  <si>
    <t>2025-12-18</t>
  </si>
  <si>
    <t>2025-12-19</t>
  </si>
  <si>
    <t>2025-12-20</t>
  </si>
  <si>
    <t>2025-12-21</t>
  </si>
  <si>
    <t>2025-12-22</t>
  </si>
  <si>
    <t>2025-12-23</t>
  </si>
  <si>
    <t>2025-12-24</t>
  </si>
  <si>
    <t>2025-12-25</t>
  </si>
  <si>
    <t>2025-12-26</t>
  </si>
  <si>
    <t>2025-12-27</t>
  </si>
  <si>
    <t>2025-12-28</t>
  </si>
  <si>
    <t>환경데이터 주별 자동 집계</t>
  </si>
  <si>
    <t>※ '2.환경데이터(일별)' 시트의 데이터를 주차별로 자동 집계</t>
  </si>
  <si>
    <t>주차</t>
  </si>
  <si>
    <t>시작일</t>
  </si>
  <si>
    <t>평균CO₂
(ppm)</t>
  </si>
  <si>
    <t>주간일사
(MJ/㎡)</t>
  </si>
  <si>
    <t>일평균관수
(L/㎡)</t>
  </si>
  <si>
    <t>주간관수
(L/㎡)</t>
  </si>
  <si>
    <t>평균배액률
(%)</t>
  </si>
  <si>
    <t>평균EC
(dS/m)</t>
  </si>
  <si>
    <t>1주차</t>
  </si>
  <si>
    <t>2주차</t>
  </si>
  <si>
    <t>3주차</t>
  </si>
  <si>
    <t>4주차</t>
  </si>
  <si>
    <t>5주차</t>
  </si>
  <si>
    <t>6주차</t>
  </si>
  <si>
    <t>7주차</t>
  </si>
  <si>
    <t>8주차</t>
  </si>
  <si>
    <t>9주차</t>
  </si>
  <si>
    <t>10주차</t>
  </si>
  <si>
    <t>11주차</t>
  </si>
  <si>
    <t>12주차</t>
  </si>
  <si>
    <t>13주차</t>
  </si>
  <si>
    <t>14주차</t>
  </si>
  <si>
    <t>15주차</t>
  </si>
  <si>
    <t>16주차</t>
  </si>
  <si>
    <t>17주차</t>
  </si>
  <si>
    <t>18주차</t>
  </si>
  <si>
    <t>19주차</t>
  </si>
  <si>
    <t>20주차</t>
  </si>
  <si>
    <t>생육데이터 (작물별 특화지표 포함)</t>
  </si>
  <si>
    <t>※ 주 1회 측정 / '1.농장정보'에서 선택한 작물에 맞는 항목 입력</t>
  </si>
  <si>
    <t>측정일</t>
  </si>
  <si>
    <t>초장
(cm)</t>
  </si>
  <si>
    <t>엽수
(매)</t>
  </si>
  <si>
    <t>착과수
(개)</t>
  </si>
  <si>
    <t>관부직경/
줄기경
(mm)</t>
  </si>
  <si>
    <t>화방수/
마디수/
절간장</t>
  </si>
  <si>
    <t>화방당
과수/
착과군수</t>
  </si>
  <si>
    <t>평균과중
(g)</t>
  </si>
  <si>
    <t>당도
(°Bx)</t>
  </si>
  <si>
    <t>착과율/
착과비율
(%)</t>
  </si>
  <si>
    <t>과실
균일도
(점)</t>
  </si>
  <si>
    <t>수과장
(cm)</t>
  </si>
  <si>
    <t>주간수확
(kg)</t>
  </si>
  <si>
    <t>누적수확
(kg)</t>
  </si>
  <si>
    <t>작업일지 (일일 기록)</t>
  </si>
  <si>
    <t>※ 매일 작업내용, 병해발생, 투입비용 기록</t>
  </si>
  <si>
    <t>작업내용</t>
  </si>
  <si>
    <t>병해발생</t>
  </si>
  <si>
    <t>인건비
(만원)</t>
  </si>
  <si>
    <t>비료
(만원)</t>
  </si>
  <si>
    <t>농약
(만원)</t>
  </si>
  <si>
    <t>자재비
(만원)</t>
  </si>
  <si>
    <t>광열비
(만원)</t>
  </si>
  <si>
    <t>기타
(만원)</t>
  </si>
  <si>
    <t>일계
(만원)</t>
  </si>
  <si>
    <t>비용 주별 자동 집계</t>
  </si>
  <si>
    <t>※ '5.작업일지(일별)' 데이터를 주차별로 자동 집계</t>
  </si>
  <si>
    <t>기간</t>
  </si>
  <si>
    <t>주계
(만원)</t>
  </si>
  <si>
    <t>병해건수</t>
  </si>
  <si>
    <t>08/01~08/07</t>
  </si>
  <si>
    <t>08/08~08/14</t>
  </si>
  <si>
    <t>08/15~08/21</t>
  </si>
  <si>
    <t>08/22~08/28</t>
  </si>
  <si>
    <t>08/29~09/04</t>
  </si>
  <si>
    <t>09/05~09/11</t>
  </si>
  <si>
    <t>09/12~09/18</t>
  </si>
  <si>
    <t>09/19~09/25</t>
  </si>
  <si>
    <t>09/26~10/02</t>
  </si>
  <si>
    <t>10/03~10/09</t>
  </si>
  <si>
    <t>10/10~10/16</t>
  </si>
  <si>
    <t>10/17~10/23</t>
  </si>
  <si>
    <t>10/24~10/30</t>
  </si>
  <si>
    <t>10/31~11/06</t>
  </si>
  <si>
    <t>11/07~11/13</t>
  </si>
  <si>
    <t>11/14~11/20</t>
  </si>
  <si>
    <t>11/21~11/27</t>
  </si>
  <si>
    <t>11/28~12/04</t>
  </si>
  <si>
    <t>12/05~12/11</t>
  </si>
  <si>
    <t>12/12~12/18</t>
  </si>
  <si>
    <t>누적합계</t>
  </si>
  <si>
    <t>수확 및 판매 기록</t>
  </si>
  <si>
    <t>※ 수확시마다 기록 / 등급별 수량과 판매단가 입력</t>
  </si>
  <si>
    <t>총수확량
(kg)</t>
  </si>
  <si>
    <t>특등급
(kg)</t>
  </si>
  <si>
    <t>특등급
단가(원/kg)</t>
  </si>
  <si>
    <t>상품
(kg)</t>
  </si>
  <si>
    <t>상품
단가(원/kg)</t>
  </si>
  <si>
    <t>보통
(kg)</t>
  </si>
  <si>
    <t>보통
단가(원/kg)</t>
  </si>
  <si>
    <t>비상품
(kg)</t>
  </si>
  <si>
    <t>매출
(만원)</t>
  </si>
  <si>
    <t>스마트팜 통합 성과 대시보드</t>
  </si>
  <si>
    <t>환경 · 관수 · 생육 · 경영 핵심지표</t>
  </si>
  <si>
    <t>📊 1. 환경 관리 지표</t>
  </si>
  <si>
    <t>현재값</t>
  </si>
  <si>
    <t>적정범위</t>
  </si>
  <si>
    <t>상태</t>
  </si>
  <si>
    <t>평균 온도</t>
  </si>
  <si>
    <t>23~26℃</t>
  </si>
  <si>
    <t>최근 1주</t>
  </si>
  <si>
    <t>평균 습도</t>
  </si>
  <si>
    <t>60~70%</t>
  </si>
  <si>
    <t>평균 CO₂</t>
  </si>
  <si>
    <t>600~1000ppm</t>
  </si>
  <si>
    <t>주간 일사량</t>
  </si>
  <si>
    <t>70~105MJ/㎡</t>
  </si>
  <si>
    <t>누적 일사량</t>
  </si>
  <si>
    <t>-</t>
  </si>
  <si>
    <t>작기 누적</t>
  </si>
  <si>
    <t>💧 2. 관수 관리 지표</t>
  </si>
  <si>
    <t>일평균 관수량</t>
  </si>
  <si>
    <t>1.5~3.0L/㎡</t>
  </si>
  <si>
    <t>주간 관수량</t>
  </si>
  <si>
    <t>10~21L/㎡</t>
  </si>
  <si>
    <t>누적 관수량</t>
  </si>
  <si>
    <t>평균 배액률</t>
  </si>
  <si>
    <t>20~30%</t>
  </si>
  <si>
    <t>평균 공급EC</t>
  </si>
  <si>
    <t>1.8~2.5dS/m</t>
  </si>
  <si>
    <t>목표/기준</t>
  </si>
  <si>
    <t>현재 초장(cm)</t>
  </si>
  <si>
    <t>최근 측정</t>
  </si>
  <si>
    <t>주간 생장량</t>
  </si>
  <si>
    <t>10~15cm/주</t>
  </si>
  <si>
    <t>전주 대비</t>
  </si>
  <si>
    <t>현재 엽수</t>
  </si>
  <si>
    <t>20~25매</t>
  </si>
  <si>
    <t>적엽 후</t>
  </si>
  <si>
    <t>현재 착과수</t>
  </si>
  <si>
    <t>평균당도(°Bx)</t>
  </si>
  <si>
    <t>품질지표</t>
  </si>
  <si>
    <t>주간 수확량(kg)</t>
  </si>
  <si>
    <t>누적 수확량(kg)</t>
  </si>
  <si>
    <t>㎡당 생산량</t>
  </si>
  <si>
    <t>kg/㎡</t>
  </si>
  <si>
    <t>금액(만원)</t>
  </si>
  <si>
    <t>비율/지표</t>
  </si>
  <si>
    <t>목표</t>
  </si>
  <si>
    <t>총 수확량(kg)</t>
  </si>
  <si>
    <t>총 매출</t>
  </si>
  <si>
    <t>만원</t>
  </si>
  <si>
    <t>%</t>
  </si>
  <si>
    <t>비료·농약비</t>
  </si>
  <si>
    <t>광열비</t>
  </si>
  <si>
    <t>기타 비용</t>
  </si>
  <si>
    <t>감가상각비</t>
  </si>
  <si>
    <t>작기 안분</t>
  </si>
  <si>
    <t>총 비용</t>
  </si>
  <si>
    <t>영업이익</t>
  </si>
  <si>
    <t>20% 이상</t>
  </si>
  <si>
    <t>ROI</t>
  </si>
  <si>
    <t>15% 이상</t>
  </si>
  <si>
    <t>㎡당 매출</t>
  </si>
  <si>
    <t>만원/㎡</t>
  </si>
  <si>
    <t>병해 발생건수</t>
  </si>
  <si>
    <t>최소화</t>
  </si>
  <si>
    <t>누적</t>
  </si>
  <si>
    <t>작물별 성과 KPI 분석</t>
  </si>
  <si>
    <t>※ '1.농장정보'에서 선택한 작물에 맞는 KPI 확인</t>
  </si>
  <si>
    <t>선택 작물</t>
  </si>
  <si>
    <t>🍓 딸기 - 핵심 성과 지표</t>
  </si>
  <si>
    <t>생육 지표</t>
  </si>
  <si>
    <t>적정범위/목표</t>
  </si>
  <si>
    <t>관부직경(mm)</t>
  </si>
  <si>
    <t>8~12mm</t>
  </si>
  <si>
    <t>생육 건강도</t>
  </si>
  <si>
    <t>화방수</t>
  </si>
  <si>
    <t>3~5개</t>
  </si>
  <si>
    <t>생식생장 지표</t>
  </si>
  <si>
    <t>평균과중(g)</t>
  </si>
  <si>
    <t>15~20g</t>
  </si>
  <si>
    <t>과실 품질</t>
  </si>
  <si>
    <t>평균당도(Brix)</t>
  </si>
  <si>
    <t>10~14</t>
  </si>
  <si>
    <t>맛 품질</t>
  </si>
  <si>
    <t>수익성 KPI</t>
  </si>
  <si>
    <t>실적</t>
  </si>
  <si>
    <t>달성률</t>
  </si>
  <si>
    <t>수확량(kg/㎡)</t>
  </si>
  <si>
    <t>8~12kg/㎡</t>
  </si>
  <si>
    <t>생산성</t>
  </si>
  <si>
    <t>상품과율(%)</t>
  </si>
  <si>
    <t>85% 이상</t>
  </si>
  <si>
    <t>품질 지표</t>
  </si>
  <si>
    <t>총소득(만원)</t>
  </si>
  <si>
    <t>매출액</t>
  </si>
  <si>
    <t>단위면적소득(만원/㎡)</t>
  </si>
  <si>
    <t>20만원/㎡</t>
  </si>
  <si>
    <t>수익성</t>
  </si>
  <si>
    <t>병해발생률(%)</t>
  </si>
  <si>
    <t>5% 이하</t>
  </si>
  <si>
    <t>재배 안정성</t>
  </si>
  <si>
    <t>🍅 토마토 - 핵심 성과 지표</t>
  </si>
  <si>
    <t>줄기경(mm)</t>
  </si>
  <si>
    <t>10~15mm</t>
  </si>
  <si>
    <t>착과수</t>
  </si>
  <si>
    <t>4~6화방</t>
  </si>
  <si>
    <t>착과 상태</t>
  </si>
  <si>
    <t>화방당과수</t>
  </si>
  <si>
    <t>4~6개</t>
  </si>
  <si>
    <t>적과 상태</t>
  </si>
  <si>
    <t>6~8</t>
  </si>
  <si>
    <t>총수확량(kg)</t>
  </si>
  <si>
    <t>생산량</t>
  </si>
  <si>
    <t>90% 이상</t>
  </si>
  <si>
    <t>평균시장단가(원/kg)</t>
  </si>
  <si>
    <t>시장 가격</t>
  </si>
  <si>
    <t>단위면적수익(만원/㎡)</t>
  </si>
  <si>
    <t>15만원/㎡</t>
  </si>
  <si>
    <t>순이익</t>
  </si>
  <si>
    <t>🫑 파프리카 - 핵심 성과 지표</t>
  </si>
  <si>
    <t>줄기굵기(mm)</t>
  </si>
  <si>
    <t>12~18mm</t>
  </si>
  <si>
    <t>착과율(%)</t>
  </si>
  <si>
    <t>70~85%</t>
  </si>
  <si>
    <t>착과 효율</t>
  </si>
  <si>
    <t>180~220g</t>
  </si>
  <si>
    <t>과실 크기</t>
  </si>
  <si>
    <t>생산량(kg/㎡)</t>
  </si>
  <si>
    <t>15~20kg/㎡</t>
  </si>
  <si>
    <t>총수익(만원)</t>
  </si>
  <si>
    <t>🍒 방울토마토 - 핵심 성과 지표</t>
  </si>
  <si>
    <t>20~40개</t>
  </si>
  <si>
    <t>송이 품질</t>
  </si>
  <si>
    <t>8~12</t>
  </si>
  <si>
    <t>과실균일도(점)</t>
  </si>
  <si>
    <t>8점 이상</t>
  </si>
  <si>
    <t>10점 만점</t>
  </si>
  <si>
    <t>주당수확량(kg)</t>
  </si>
  <si>
    <t>개체 생산성</t>
  </si>
  <si>
    <t>상품출하율(%)</t>
  </si>
  <si>
    <t>출하 품질</t>
  </si>
  <si>
    <t>수익률(%)</t>
  </si>
  <si>
    <t>30% 이상</t>
  </si>
  <si>
    <t>순이익률</t>
  </si>
  <si>
    <t>단가편차(원/kg)</t>
  </si>
  <si>
    <t>가격 안정성</t>
  </si>
  <si>
    <t>🍈 멜론 - 핵심 성과 지표</t>
  </si>
  <si>
    <t>절간장(cm)</t>
  </si>
  <si>
    <t>8~12cm</t>
  </si>
  <si>
    <t>수과장(cm)</t>
  </si>
  <si>
    <t>15~18cm</t>
  </si>
  <si>
    <t>과실 형태</t>
  </si>
  <si>
    <t>13~16</t>
  </si>
  <si>
    <t>착과비율(%)</t>
  </si>
  <si>
    <t>80~95%</t>
  </si>
  <si>
    <t>평균과중(kg)</t>
  </si>
  <si>
    <t>1.5~2.0kg</t>
  </si>
  <si>
    <t>총생산량(kg)</t>
  </si>
  <si>
    <t>수확량</t>
  </si>
  <si>
    <t>과일등급(특/상/보통)</t>
  </si>
  <si>
    <t>등급 분포</t>
  </si>
  <si>
    <t>상품율(%)</t>
  </si>
  <si>
    <t>25만원/㎡</t>
  </si>
  <si>
    <t>순수익</t>
  </si>
  <si>
    <t>🥒 오이 - 핵심 성과 지표</t>
  </si>
  <si>
    <t>10~15cm</t>
  </si>
  <si>
    <t>잎수</t>
  </si>
  <si>
    <t>엽면적 관리</t>
  </si>
  <si>
    <t>착과군수</t>
  </si>
  <si>
    <t>2~4군</t>
  </si>
  <si>
    <t>착과 밀도</t>
  </si>
  <si>
    <t>200~300g</t>
  </si>
  <si>
    <t>20~30kg/㎡</t>
  </si>
  <si>
    <t>직과율 포함</t>
  </si>
  <si>
    <t>총수입(만원)</t>
  </si>
  <si>
    <t>병해피해율(%)</t>
  </si>
  <si>
    <r>
      <rPr>
        <b/>
        <sz val="13"/>
        <color rgb="FFFFFFFF"/>
        <rFont val="Segoe UI Symbol"/>
        <family val="2"/>
      </rPr>
      <t>🌱</t>
    </r>
    <r>
      <rPr>
        <b/>
        <sz val="13"/>
        <color rgb="FFFFFFFF"/>
        <rFont val="Calibri"/>
        <family val="2"/>
      </rPr>
      <t xml:space="preserve"> 3. </t>
    </r>
    <r>
      <rPr>
        <b/>
        <sz val="13"/>
        <color rgb="FFFFFFFF"/>
        <rFont val="맑은 고딕"/>
        <family val="2"/>
        <charset val="129"/>
      </rPr>
      <t>생육</t>
    </r>
    <r>
      <rPr>
        <b/>
        <sz val="13"/>
        <color rgb="FFFFFFFF"/>
        <rFont val="Calibri"/>
        <family val="2"/>
      </rPr>
      <t xml:space="preserve"> </t>
    </r>
    <r>
      <rPr>
        <b/>
        <sz val="13"/>
        <color rgb="FFFFFFFF"/>
        <rFont val="맑은 고딕"/>
        <family val="2"/>
        <charset val="129"/>
      </rPr>
      <t>관리</t>
    </r>
    <r>
      <rPr>
        <b/>
        <sz val="13"/>
        <color rgb="FFFFFFFF"/>
        <rFont val="Calibri"/>
        <family val="2"/>
      </rPr>
      <t xml:space="preserve"> </t>
    </r>
    <r>
      <rPr>
        <b/>
        <sz val="13"/>
        <color rgb="FFFFFFFF"/>
        <rFont val="맑은 고딕"/>
        <family val="2"/>
        <charset val="129"/>
      </rPr>
      <t>지표</t>
    </r>
    <phoneticPr fontId="24" type="noConversion"/>
  </si>
  <si>
    <r>
      <rPr>
        <b/>
        <sz val="13"/>
        <color rgb="FFFFFFFF"/>
        <rFont val="Segoe UI Symbol"/>
        <family val="2"/>
      </rPr>
      <t>💰</t>
    </r>
    <r>
      <rPr>
        <b/>
        <sz val="13"/>
        <color rgb="FFFFFFFF"/>
        <rFont val="Calibri"/>
        <family val="2"/>
      </rPr>
      <t xml:space="preserve"> 4. </t>
    </r>
    <r>
      <rPr>
        <b/>
        <sz val="13"/>
        <color rgb="FFFFFFFF"/>
        <rFont val="맑은 고딕"/>
        <family val="2"/>
        <charset val="129"/>
      </rPr>
      <t>경영</t>
    </r>
    <r>
      <rPr>
        <b/>
        <sz val="13"/>
        <color rgb="FFFFFFFF"/>
        <rFont val="Calibri"/>
        <family val="2"/>
      </rPr>
      <t xml:space="preserve"> </t>
    </r>
    <r>
      <rPr>
        <b/>
        <sz val="13"/>
        <color rgb="FFFFFFFF"/>
        <rFont val="맑은 고딕"/>
        <family val="2"/>
        <charset val="129"/>
      </rPr>
      <t>성과</t>
    </r>
    <r>
      <rPr>
        <b/>
        <sz val="13"/>
        <color rgb="FFFFFFFF"/>
        <rFont val="Calibri"/>
        <family val="2"/>
      </rPr>
      <t xml:space="preserve"> </t>
    </r>
    <r>
      <rPr>
        <b/>
        <sz val="13"/>
        <color rgb="FFFFFFFF"/>
        <rFont val="맑은 고딕"/>
        <family val="2"/>
        <charset val="129"/>
      </rPr>
      <t>지표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</si>
</sst>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맑은 고딕"/>
      <family val="2"/>
      <scheme val="minor"/>
    </font>
    <font>
      <b/>
      <sz val="14"/>
      <color rgb="FFFFFFFF"/>
      <name val="맑은 고딕"/>
      <family val="2"/>
      <charset val="129"/>
    </font>
    <font>
      <i/>
      <sz val="11"/>
      <color rgb="FFFFFFFF"/>
      <name val="맑은 고딕"/>
      <family val="2"/>
      <charset val="129"/>
    </font>
    <font>
      <b/>
      <sz val="11"/>
      <color rgb="FFFFFFFF"/>
      <name val="맑은 고딕"/>
      <family val="2"/>
      <charset val="129"/>
    </font>
    <font>
      <b/>
      <sz val="11"/>
      <name val="맑은 고딕"/>
      <family val="2"/>
      <charset val="129"/>
    </font>
    <font>
      <b/>
      <sz val="13"/>
      <color rgb="FFFFFFFF"/>
      <name val="맑은 고딕"/>
      <family val="2"/>
      <charset val="129"/>
    </font>
    <font>
      <b/>
      <sz val="11"/>
      <color rgb="FFFF0000"/>
      <name val="맑은 고딕"/>
      <family val="2"/>
      <charset val="129"/>
    </font>
    <font>
      <i/>
      <sz val="11"/>
      <color rgb="FFFF0000"/>
      <name val="맑은 고딕"/>
      <family val="2"/>
      <charset val="129"/>
    </font>
    <font>
      <i/>
      <sz val="11"/>
      <color rgb="FF0000FF"/>
      <name val="맑은 고딕"/>
      <family val="2"/>
      <charset val="129"/>
    </font>
    <font>
      <b/>
      <i/>
      <sz val="11"/>
      <color rgb="FFFF0000"/>
      <name val="맑은 고딕"/>
      <family val="2"/>
      <charset val="129"/>
    </font>
    <font>
      <b/>
      <sz val="11"/>
      <name val="맑은 고딕"/>
      <family val="2"/>
      <charset val="129"/>
    </font>
    <font>
      <b/>
      <sz val="16"/>
      <color rgb="FFFFFFFF"/>
      <name val="맑은 고딕"/>
      <family val="2"/>
      <charset val="129"/>
    </font>
    <font>
      <i/>
      <sz val="12"/>
      <color rgb="FFFFFFFF"/>
      <name val="맑은 고딕"/>
      <family val="2"/>
      <charset val="129"/>
    </font>
    <font>
      <b/>
      <sz val="12"/>
      <name val="맑은 고딕"/>
      <family val="2"/>
      <charset val="129"/>
    </font>
    <font>
      <b/>
      <sz val="12"/>
      <color rgb="FFFF0000"/>
      <name val="맑은 고딕"/>
      <family val="2"/>
      <charset val="129"/>
    </font>
    <font>
      <b/>
      <sz val="16"/>
      <color rgb="FF4472C4"/>
      <name val="맑은 고딕"/>
      <family val="2"/>
      <charset val="129"/>
    </font>
    <font>
      <i/>
      <sz val="10"/>
      <name val="맑은 고딕"/>
      <family val="2"/>
      <charset val="129"/>
    </font>
    <font>
      <b/>
      <sz val="13"/>
      <color rgb="FF4472C4"/>
      <name val="맑은 고딕"/>
      <family val="2"/>
      <charset val="129"/>
    </font>
    <font>
      <sz val="10"/>
      <name val="맑은 고딕"/>
      <family val="2"/>
      <charset val="129"/>
    </font>
    <font>
      <b/>
      <sz val="10"/>
      <color rgb="FFC65911"/>
      <name val="맑은 고딕"/>
      <family val="2"/>
      <charset val="129"/>
    </font>
    <font>
      <b/>
      <sz val="12"/>
      <color rgb="FFFFFFFF"/>
      <name val="맑은 고딕"/>
      <family val="2"/>
      <charset val="129"/>
    </font>
    <font>
      <i/>
      <sz val="9"/>
      <name val="맑은 고딕"/>
      <family val="2"/>
      <charset val="129"/>
    </font>
    <font>
      <b/>
      <sz val="11"/>
      <color rgb="FFC65911"/>
      <name val="맑은 고딕"/>
      <family val="2"/>
      <charset val="129"/>
    </font>
    <font>
      <b/>
      <sz val="12"/>
      <color rgb="FF4472C4"/>
      <name val="맑은 고딕"/>
      <family val="2"/>
      <charset val="129"/>
    </font>
    <font>
      <sz val="8"/>
      <name val="맑은 고딕"/>
      <family val="3"/>
      <charset val="129"/>
      <scheme val="minor"/>
    </font>
    <font>
      <b/>
      <sz val="13"/>
      <color rgb="FFFFFFFF"/>
      <name val="Segoe UI Symbol"/>
      <family val="2"/>
    </font>
    <font>
      <b/>
      <sz val="13"/>
      <color rgb="FFFFFFFF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rgb="FF2E75B6"/>
        <bgColor rgb="FF2E75B6"/>
      </patternFill>
    </fill>
    <fill>
      <patternFill patternType="solid">
        <fgColor rgb="FF5B9BD5"/>
        <bgColor rgb="FF5B9BD5"/>
      </patternFill>
    </fill>
    <fill>
      <patternFill patternType="solid">
        <fgColor rgb="FF4472C4"/>
        <bgColor rgb="FF4472C4"/>
      </patternFill>
    </fill>
    <fill>
      <patternFill patternType="solid">
        <fgColor rgb="FFC6E0B4"/>
        <bgColor rgb="FFC6E0B4"/>
      </patternFill>
    </fill>
    <fill>
      <patternFill patternType="solid">
        <fgColor rgb="FF70AD47"/>
        <bgColor rgb="FF70AD47"/>
      </patternFill>
    </fill>
    <fill>
      <patternFill patternType="solid">
        <fgColor rgb="FFDEEAF6"/>
        <bgColor rgb="FFDEEAF6"/>
      </patternFill>
    </fill>
    <fill>
      <patternFill patternType="solid">
        <fgColor rgb="FFFFD966"/>
        <bgColor rgb="FFFFD966"/>
      </patternFill>
    </fill>
    <fill>
      <patternFill patternType="solid">
        <fgColor rgb="FFD9D9D9"/>
        <bgColor rgb="FFD9D9D9"/>
      </patternFill>
    </fill>
    <fill>
      <patternFill patternType="solid">
        <fgColor rgb="FFFFC00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rgb="FFFFF2CC"/>
        <bgColor rgb="FFFFF2CC"/>
      </patternFill>
    </fill>
    <fill>
      <patternFill patternType="solid">
        <fgColor rgb="FFE67E22"/>
        <bgColor rgb="FFE67E22"/>
      </patternFill>
    </fill>
    <fill>
      <patternFill patternType="solid">
        <fgColor rgb="FF92D050"/>
        <bgColor rgb="FF92D050"/>
      </patternFill>
    </fill>
    <fill>
      <patternFill patternType="solid">
        <fgColor rgb="FFE2EFD9"/>
        <bgColor rgb="FFE2EFD9"/>
      </patternFill>
    </fill>
    <fill>
      <patternFill patternType="solid">
        <fgColor rgb="FFFF6B6B"/>
        <bgColor rgb="FFFF6B6B"/>
      </patternFill>
    </fill>
    <fill>
      <patternFill patternType="solid">
        <fgColor rgb="FFFFE6E6"/>
        <bgColor rgb="FFFFE6E6"/>
      </patternFill>
    </fill>
    <fill>
      <patternFill patternType="solid">
        <fgColor rgb="FFC0392B"/>
        <bgColor rgb="FFC0392B"/>
      </patternFill>
    </fill>
    <fill>
      <patternFill patternType="solid">
        <fgColor rgb="FF27AE60"/>
        <bgColor rgb="FF27AE60"/>
      </patternFill>
    </fill>
    <fill>
      <patternFill patternType="solid">
        <fgColor rgb="FFD5F4E6"/>
        <bgColor rgb="FFD5F4E6"/>
      </patternFill>
    </fill>
    <fill>
      <patternFill patternType="solid">
        <fgColor rgb="FF8E44AD"/>
        <bgColor rgb="FF8E44AD"/>
      </patternFill>
    </fill>
    <fill>
      <patternFill patternType="solid">
        <fgColor rgb="FF9B59B6"/>
        <bgColor rgb="FF9B59B6"/>
      </patternFill>
    </fill>
    <fill>
      <patternFill patternType="solid">
        <fgColor rgb="FF3498DB"/>
        <bgColor rgb="FF3498DB"/>
      </patternFill>
    </fill>
    <fill>
      <patternFill patternType="solid">
        <fgColor rgb="FF1ABC9C"/>
        <bgColor rgb="FF1ABC9C"/>
      </patternFill>
    </fill>
    <fill>
      <patternFill patternType="solid">
        <fgColor rgb="FFF39C12"/>
        <bgColor rgb="FFF39C12"/>
      </patternFill>
    </fill>
    <fill>
      <patternFill patternType="solid">
        <fgColor rgb="FFE74C3C"/>
        <bgColor rgb="FFE74C3C"/>
      </patternFill>
    </fill>
    <fill>
      <patternFill patternType="solid">
        <fgColor rgb="FFECF0F1"/>
        <bgColor rgb="FFECF0F1"/>
      </patternFill>
    </fill>
    <fill>
      <patternFill patternType="solid">
        <fgColor rgb="FF16A085"/>
        <bgColor rgb="FF16A085"/>
      </patternFill>
    </fill>
    <fill>
      <patternFill patternType="solid">
        <fgColor rgb="FFE8F8F5"/>
        <bgColor rgb="FFE8F8F5"/>
      </patternFill>
    </fill>
    <fill>
      <patternFill patternType="solid">
        <fgColor rgb="FFB4C7E7"/>
        <bgColor rgb="FFB4C7E7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4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/>
    </xf>
    <xf numFmtId="0" fontId="0" fillId="7" borderId="0" xfId="0" applyFill="1"/>
    <xf numFmtId="0" fontId="0" fillId="9" borderId="0" xfId="0" applyFill="1"/>
    <xf numFmtId="0" fontId="0" fillId="8" borderId="0" xfId="0" applyFill="1"/>
    <xf numFmtId="0" fontId="6" fillId="0" borderId="0" xfId="0" applyFont="1"/>
    <xf numFmtId="0" fontId="3" fillId="10" borderId="0" xfId="0" applyFont="1" applyFill="1" applyAlignment="1">
      <alignment horizontal="center" vertical="center" wrapText="1"/>
    </xf>
    <xf numFmtId="0" fontId="0" fillId="11" borderId="0" xfId="0" applyFill="1"/>
    <xf numFmtId="0" fontId="0" fillId="12" borderId="0" xfId="0" applyFill="1"/>
    <xf numFmtId="0" fontId="3" fillId="13" borderId="0" xfId="0" applyFont="1" applyFill="1" applyAlignment="1">
      <alignment horizontal="center" vertical="center" wrapText="1"/>
    </xf>
    <xf numFmtId="0" fontId="3" fillId="14" borderId="0" xfId="0" applyFont="1" applyFill="1" applyAlignment="1">
      <alignment horizontal="center" vertical="center" wrapText="1"/>
    </xf>
    <xf numFmtId="0" fontId="0" fillId="15" borderId="0" xfId="0" applyFill="1"/>
    <xf numFmtId="0" fontId="3" fillId="16" borderId="0" xfId="0" applyFont="1" applyFill="1" applyAlignment="1">
      <alignment horizontal="center" vertical="center" wrapText="1"/>
    </xf>
    <xf numFmtId="0" fontId="0" fillId="17" borderId="0" xfId="0" applyFill="1"/>
    <xf numFmtId="0" fontId="3" fillId="18" borderId="0" xfId="0" applyFont="1" applyFill="1" applyAlignment="1">
      <alignment horizontal="center" vertical="center" wrapText="1"/>
    </xf>
    <xf numFmtId="0" fontId="10" fillId="0" borderId="0" xfId="0" applyFont="1"/>
    <xf numFmtId="0" fontId="10" fillId="9" borderId="0" xfId="0" applyFont="1" applyFill="1"/>
    <xf numFmtId="0" fontId="3" fillId="19" borderId="0" xfId="0" applyFont="1" applyFill="1" applyAlignment="1">
      <alignment horizontal="center" vertical="center" wrapText="1"/>
    </xf>
    <xf numFmtId="0" fontId="0" fillId="20" borderId="0" xfId="0" applyFill="1"/>
    <xf numFmtId="0" fontId="10" fillId="27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3" fillId="0" borderId="0" xfId="0" applyFont="1"/>
    <xf numFmtId="0" fontId="14" fillId="8" borderId="0" xfId="0" applyFont="1" applyFill="1"/>
    <xf numFmtId="0" fontId="10" fillId="29" borderId="0" xfId="0" applyFont="1" applyFill="1" applyAlignment="1">
      <alignment horizontal="center" vertical="center"/>
    </xf>
    <xf numFmtId="0" fontId="4" fillId="30" borderId="0" xfId="0" applyFont="1" applyFill="1"/>
    <xf numFmtId="0" fontId="19" fillId="0" borderId="0" xfId="0" applyFont="1"/>
    <xf numFmtId="0" fontId="4" fillId="12" borderId="0" xfId="0" applyFont="1" applyFill="1" applyAlignment="1">
      <alignment horizontal="center" vertical="top"/>
    </xf>
    <xf numFmtId="0" fontId="20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22" fillId="1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4" fillId="5" borderId="0" xfId="0" applyFont="1" applyFill="1"/>
    <xf numFmtId="0" fontId="18" fillId="0" borderId="0" xfId="0" applyFont="1" applyAlignment="1">
      <alignment horizontal="left" vertical="top" wrapText="1"/>
    </xf>
    <xf numFmtId="0" fontId="18" fillId="0" borderId="0" xfId="0" applyFont="1"/>
    <xf numFmtId="0" fontId="15" fillId="0" borderId="0" xfId="0" applyFont="1" applyAlignment="1">
      <alignment horizontal="left" vertical="center"/>
    </xf>
    <xf numFmtId="0" fontId="4" fillId="30" borderId="0" xfId="0" applyFont="1" applyFill="1" applyAlignment="1">
      <alignment horizontal="center" vertical="top"/>
    </xf>
    <xf numFmtId="0" fontId="16" fillId="0" borderId="0" xfId="0" applyFont="1"/>
    <xf numFmtId="0" fontId="17" fillId="0" borderId="0" xfId="0" applyFont="1"/>
    <xf numFmtId="0" fontId="21" fillId="0" borderId="1" xfId="0" applyFont="1" applyBorder="1" applyAlignment="1">
      <alignment horizontal="left" vertical="top" wrapText="1"/>
    </xf>
    <xf numFmtId="0" fontId="0" fillId="0" borderId="2" xfId="0" applyBorder="1"/>
    <xf numFmtId="0" fontId="21" fillId="0" borderId="0" xfId="0" applyFont="1" applyAlignment="1">
      <alignment horizontal="left" vertical="center"/>
    </xf>
    <xf numFmtId="0" fontId="23" fillId="0" borderId="0" xfId="0" applyFont="1"/>
    <xf numFmtId="0" fontId="18" fillId="0" borderId="0" xfId="0" applyFont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5" fillId="6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13" borderId="0" xfId="0" applyFont="1" applyFill="1" applyAlignment="1">
      <alignment horizontal="center" vertical="center"/>
    </xf>
    <xf numFmtId="0" fontId="5" fillId="1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16" borderId="0" xfId="0" applyFont="1" applyFill="1" applyAlignment="1">
      <alignment horizontal="center" vertical="center"/>
    </xf>
    <xf numFmtId="0" fontId="5" fillId="18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center" vertical="center"/>
    </xf>
    <xf numFmtId="0" fontId="5" fillId="25" borderId="0" xfId="0" applyFont="1" applyFill="1" applyAlignment="1">
      <alignment horizontal="center" vertical="center"/>
    </xf>
    <xf numFmtId="0" fontId="12" fillId="22" borderId="0" xfId="0" applyFont="1" applyFill="1" applyAlignment="1">
      <alignment horizontal="center" vertical="center"/>
    </xf>
    <xf numFmtId="0" fontId="5" fillId="24" borderId="0" xfId="0" applyFont="1" applyFill="1" applyAlignment="1">
      <alignment horizontal="center" vertical="center"/>
    </xf>
    <xf numFmtId="0" fontId="11" fillId="21" borderId="0" xfId="0" applyFont="1" applyFill="1" applyAlignment="1">
      <alignment horizontal="center" vertical="center"/>
    </xf>
    <xf numFmtId="0" fontId="5" fillId="23" borderId="0" xfId="0" applyFont="1" applyFill="1" applyAlignment="1">
      <alignment horizontal="center" vertical="center"/>
    </xf>
    <xf numFmtId="0" fontId="5" fillId="26" borderId="0" xfId="0" applyFont="1" applyFill="1" applyAlignment="1">
      <alignment horizontal="center" vertical="center"/>
    </xf>
    <xf numFmtId="0" fontId="11" fillId="28" borderId="0" xfId="0" applyFont="1" applyFill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workbookViewId="0">
      <selection activeCell="C23" sqref="C23"/>
    </sheetView>
  </sheetViews>
  <sheetFormatPr defaultRowHeight="16.5" x14ac:dyDescent="0.3"/>
  <cols>
    <col min="1" max="1" width="25" customWidth="1"/>
    <col min="2" max="2" width="50" customWidth="1"/>
    <col min="3" max="3" width="25" customWidth="1"/>
  </cols>
  <sheetData>
    <row r="1" spans="1:3" ht="20.25" x14ac:dyDescent="0.3">
      <c r="A1" s="33" t="s">
        <v>0</v>
      </c>
      <c r="B1" s="34"/>
      <c r="C1" s="34"/>
    </row>
    <row r="2" spans="1:3" x14ac:dyDescent="0.3">
      <c r="A2" s="35" t="s">
        <v>1</v>
      </c>
      <c r="B2" s="34"/>
      <c r="C2" s="34"/>
    </row>
    <row r="4" spans="1:3" x14ac:dyDescent="0.3">
      <c r="A4" s="1" t="s">
        <v>2</v>
      </c>
      <c r="B4" s="1" t="s">
        <v>3</v>
      </c>
      <c r="C4" s="1" t="s">
        <v>4</v>
      </c>
    </row>
    <row r="5" spans="1:3" x14ac:dyDescent="0.3">
      <c r="A5" t="s">
        <v>5</v>
      </c>
      <c r="B5" t="s">
        <v>6</v>
      </c>
      <c r="C5" t="s">
        <v>7</v>
      </c>
    </row>
    <row r="6" spans="1:3" x14ac:dyDescent="0.3">
      <c r="A6" t="s">
        <v>8</v>
      </c>
      <c r="B6" t="s">
        <v>9</v>
      </c>
      <c r="C6" t="s">
        <v>10</v>
      </c>
    </row>
    <row r="7" spans="1:3" x14ac:dyDescent="0.3">
      <c r="A7" t="s">
        <v>11</v>
      </c>
      <c r="B7" t="s">
        <v>12</v>
      </c>
      <c r="C7" t="s">
        <v>13</v>
      </c>
    </row>
    <row r="8" spans="1:3" x14ac:dyDescent="0.3">
      <c r="A8" t="s">
        <v>14</v>
      </c>
      <c r="B8" t="s">
        <v>15</v>
      </c>
      <c r="C8" t="s">
        <v>16</v>
      </c>
    </row>
    <row r="9" spans="1:3" x14ac:dyDescent="0.3">
      <c r="A9" t="s">
        <v>17</v>
      </c>
      <c r="B9" t="s">
        <v>18</v>
      </c>
      <c r="C9" t="s">
        <v>19</v>
      </c>
    </row>
    <row r="10" spans="1:3" x14ac:dyDescent="0.3">
      <c r="A10" t="s">
        <v>20</v>
      </c>
      <c r="B10" t="s">
        <v>21</v>
      </c>
      <c r="C10" t="s">
        <v>13</v>
      </c>
    </row>
    <row r="11" spans="1:3" x14ac:dyDescent="0.3">
      <c r="A11" t="s">
        <v>22</v>
      </c>
      <c r="B11" t="s">
        <v>23</v>
      </c>
      <c r="C11" t="s">
        <v>24</v>
      </c>
    </row>
    <row r="12" spans="1:3" x14ac:dyDescent="0.3">
      <c r="A12" t="s">
        <v>25</v>
      </c>
      <c r="B12" t="s">
        <v>26</v>
      </c>
      <c r="C12" t="s">
        <v>13</v>
      </c>
    </row>
    <row r="13" spans="1:3" x14ac:dyDescent="0.3">
      <c r="A13" t="s">
        <v>27</v>
      </c>
      <c r="B13" t="s">
        <v>28</v>
      </c>
      <c r="C13" t="s">
        <v>13</v>
      </c>
    </row>
    <row r="15" spans="1:3" x14ac:dyDescent="0.3">
      <c r="A15" s="36" t="s">
        <v>29</v>
      </c>
      <c r="B15" s="34"/>
      <c r="C15" s="34"/>
    </row>
    <row r="16" spans="1:3" x14ac:dyDescent="0.3">
      <c r="A16" t="s">
        <v>30</v>
      </c>
      <c r="B16" t="s">
        <v>31</v>
      </c>
    </row>
    <row r="17" spans="1:2" x14ac:dyDescent="0.3">
      <c r="A17" t="s">
        <v>32</v>
      </c>
      <c r="B17" t="s">
        <v>33</v>
      </c>
    </row>
    <row r="18" spans="1:2" x14ac:dyDescent="0.3">
      <c r="A18" t="s">
        <v>34</v>
      </c>
      <c r="B18" t="s">
        <v>35</v>
      </c>
    </row>
    <row r="19" spans="1:2" x14ac:dyDescent="0.3">
      <c r="A19" t="s">
        <v>36</v>
      </c>
      <c r="B19" t="s">
        <v>37</v>
      </c>
    </row>
    <row r="20" spans="1:2" x14ac:dyDescent="0.3">
      <c r="A20" t="s">
        <v>38</v>
      </c>
      <c r="B20" t="s">
        <v>39</v>
      </c>
    </row>
    <row r="21" spans="1:2" x14ac:dyDescent="0.3">
      <c r="A21" t="s">
        <v>40</v>
      </c>
      <c r="B21" t="s">
        <v>41</v>
      </c>
    </row>
  </sheetData>
  <mergeCells count="3">
    <mergeCell ref="A1:C1"/>
    <mergeCell ref="A2:C2"/>
    <mergeCell ref="A15:C15"/>
  </mergeCells>
  <phoneticPr fontId="24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54"/>
  <sheetViews>
    <sheetView workbookViewId="0">
      <selection sqref="A1:K1"/>
    </sheetView>
  </sheetViews>
  <sheetFormatPr defaultRowHeight="16.5" x14ac:dyDescent="0.3"/>
  <cols>
    <col min="1" max="1" width="12" customWidth="1"/>
    <col min="2" max="10" width="11" customWidth="1"/>
    <col min="11" max="11" width="15" customWidth="1"/>
  </cols>
  <sheetData>
    <row r="1" spans="1:11" ht="19.5" x14ac:dyDescent="0.3">
      <c r="A1" s="60" t="s">
        <v>537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x14ac:dyDescent="0.3">
      <c r="A2" s="54" t="s">
        <v>538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4" spans="1:11" ht="35.1" customHeight="1" x14ac:dyDescent="0.3">
      <c r="A4" s="18" t="s">
        <v>284</v>
      </c>
      <c r="B4" s="18" t="s">
        <v>539</v>
      </c>
      <c r="C4" s="18" t="s">
        <v>540</v>
      </c>
      <c r="D4" s="18" t="s">
        <v>541</v>
      </c>
      <c r="E4" s="18" t="s">
        <v>542</v>
      </c>
      <c r="F4" s="18" t="s">
        <v>543</v>
      </c>
      <c r="G4" s="18" t="s">
        <v>544</v>
      </c>
      <c r="H4" s="18" t="s">
        <v>545</v>
      </c>
      <c r="I4" s="18" t="s">
        <v>546</v>
      </c>
      <c r="J4" s="18" t="s">
        <v>547</v>
      </c>
      <c r="K4" s="18" t="s">
        <v>240</v>
      </c>
    </row>
    <row r="5" spans="1:11" x14ac:dyDescent="0.3">
      <c r="A5" s="8" t="s">
        <v>297</v>
      </c>
      <c r="B5" s="4">
        <f t="shared" ref="B5:B36" si="0">SUM(C5,E5,G5,I5)</f>
        <v>0</v>
      </c>
      <c r="C5" s="19"/>
      <c r="D5" s="19"/>
      <c r="E5" s="19"/>
      <c r="F5" s="19"/>
      <c r="G5" s="19"/>
      <c r="H5" s="19"/>
      <c r="I5" s="19"/>
      <c r="J5" s="4">
        <f t="shared" ref="J5:J36" si="1">(C5*D5+E5*F5+G5*H5)/10000</f>
        <v>0</v>
      </c>
      <c r="K5" s="19"/>
    </row>
    <row r="6" spans="1:11" x14ac:dyDescent="0.3">
      <c r="A6" s="8" t="s">
        <v>299</v>
      </c>
      <c r="B6" s="4">
        <f t="shared" si="0"/>
        <v>0</v>
      </c>
      <c r="C6" s="19"/>
      <c r="D6" s="19"/>
      <c r="E6" s="19"/>
      <c r="F6" s="19"/>
      <c r="G6" s="19"/>
      <c r="H6" s="19"/>
      <c r="I6" s="19"/>
      <c r="J6" s="4">
        <f t="shared" si="1"/>
        <v>0</v>
      </c>
      <c r="K6" s="19"/>
    </row>
    <row r="7" spans="1:11" x14ac:dyDescent="0.3">
      <c r="A7" s="8" t="s">
        <v>301</v>
      </c>
      <c r="B7" s="4">
        <f t="shared" si="0"/>
        <v>0</v>
      </c>
      <c r="C7" s="19"/>
      <c r="D7" s="19"/>
      <c r="E7" s="19"/>
      <c r="F7" s="19"/>
      <c r="G7" s="19"/>
      <c r="H7" s="19"/>
      <c r="I7" s="19"/>
      <c r="J7" s="4">
        <f t="shared" si="1"/>
        <v>0</v>
      </c>
      <c r="K7" s="19"/>
    </row>
    <row r="8" spans="1:11" x14ac:dyDescent="0.3">
      <c r="A8" s="8" t="s">
        <v>303</v>
      </c>
      <c r="B8" s="4">
        <f t="shared" si="0"/>
        <v>0</v>
      </c>
      <c r="C8" s="19"/>
      <c r="D8" s="19"/>
      <c r="E8" s="19"/>
      <c r="F8" s="19"/>
      <c r="G8" s="19"/>
      <c r="H8" s="19"/>
      <c r="I8" s="19"/>
      <c r="J8" s="4">
        <f t="shared" si="1"/>
        <v>0</v>
      </c>
      <c r="K8" s="19"/>
    </row>
    <row r="9" spans="1:11" x14ac:dyDescent="0.3">
      <c r="A9" s="8" t="s">
        <v>305</v>
      </c>
      <c r="B9" s="4">
        <f t="shared" si="0"/>
        <v>0</v>
      </c>
      <c r="C9" s="19"/>
      <c r="D9" s="19"/>
      <c r="E9" s="19"/>
      <c r="F9" s="19"/>
      <c r="G9" s="19"/>
      <c r="H9" s="19"/>
      <c r="I9" s="19"/>
      <c r="J9" s="4">
        <f t="shared" si="1"/>
        <v>0</v>
      </c>
      <c r="K9" s="19"/>
    </row>
    <row r="10" spans="1:11" x14ac:dyDescent="0.3">
      <c r="A10" s="8" t="s">
        <v>307</v>
      </c>
      <c r="B10" s="4">
        <f t="shared" si="0"/>
        <v>0</v>
      </c>
      <c r="C10" s="19"/>
      <c r="D10" s="19"/>
      <c r="E10" s="19"/>
      <c r="F10" s="19"/>
      <c r="G10" s="19"/>
      <c r="H10" s="19"/>
      <c r="I10" s="19"/>
      <c r="J10" s="4">
        <f t="shared" si="1"/>
        <v>0</v>
      </c>
      <c r="K10" s="19"/>
    </row>
    <row r="11" spans="1:11" x14ac:dyDescent="0.3">
      <c r="A11" s="8" t="s">
        <v>309</v>
      </c>
      <c r="B11" s="4">
        <f t="shared" si="0"/>
        <v>0</v>
      </c>
      <c r="C11" s="19"/>
      <c r="D11" s="19"/>
      <c r="E11" s="19"/>
      <c r="F11" s="19"/>
      <c r="G11" s="19"/>
      <c r="H11" s="19"/>
      <c r="I11" s="19"/>
      <c r="J11" s="4">
        <f t="shared" si="1"/>
        <v>0</v>
      </c>
      <c r="K11" s="19"/>
    </row>
    <row r="12" spans="1:11" x14ac:dyDescent="0.3">
      <c r="A12" s="8" t="s">
        <v>311</v>
      </c>
      <c r="B12" s="4">
        <f t="shared" si="0"/>
        <v>0</v>
      </c>
      <c r="C12" s="19"/>
      <c r="D12" s="19"/>
      <c r="E12" s="19"/>
      <c r="F12" s="19"/>
      <c r="G12" s="19"/>
      <c r="H12" s="19"/>
      <c r="I12" s="19"/>
      <c r="J12" s="4">
        <f t="shared" si="1"/>
        <v>0</v>
      </c>
      <c r="K12" s="19"/>
    </row>
    <row r="13" spans="1:11" x14ac:dyDescent="0.3">
      <c r="A13" s="8" t="s">
        <v>312</v>
      </c>
      <c r="B13" s="4">
        <f t="shared" si="0"/>
        <v>0</v>
      </c>
      <c r="C13" s="19"/>
      <c r="D13" s="19"/>
      <c r="E13" s="19"/>
      <c r="F13" s="19"/>
      <c r="G13" s="19"/>
      <c r="H13" s="19"/>
      <c r="I13" s="19"/>
      <c r="J13" s="4">
        <f t="shared" si="1"/>
        <v>0</v>
      </c>
      <c r="K13" s="19"/>
    </row>
    <row r="14" spans="1:11" x14ac:dyDescent="0.3">
      <c r="A14" s="8" t="s">
        <v>313</v>
      </c>
      <c r="B14" s="4">
        <f t="shared" si="0"/>
        <v>0</v>
      </c>
      <c r="C14" s="19"/>
      <c r="D14" s="19"/>
      <c r="E14" s="19"/>
      <c r="F14" s="19"/>
      <c r="G14" s="19"/>
      <c r="H14" s="19"/>
      <c r="I14" s="19"/>
      <c r="J14" s="4">
        <f t="shared" si="1"/>
        <v>0</v>
      </c>
      <c r="K14" s="19"/>
    </row>
    <row r="15" spans="1:11" x14ac:dyDescent="0.3">
      <c r="A15" s="8" t="s">
        <v>314</v>
      </c>
      <c r="B15" s="4">
        <f t="shared" si="0"/>
        <v>0</v>
      </c>
      <c r="C15" s="19"/>
      <c r="D15" s="19"/>
      <c r="E15" s="19"/>
      <c r="F15" s="19"/>
      <c r="G15" s="19"/>
      <c r="H15" s="19"/>
      <c r="I15" s="19"/>
      <c r="J15" s="4">
        <f t="shared" si="1"/>
        <v>0</v>
      </c>
      <c r="K15" s="19"/>
    </row>
    <row r="16" spans="1:11" x14ac:dyDescent="0.3">
      <c r="A16" s="8" t="s">
        <v>315</v>
      </c>
      <c r="B16" s="4">
        <f t="shared" si="0"/>
        <v>0</v>
      </c>
      <c r="C16" s="19"/>
      <c r="D16" s="19"/>
      <c r="E16" s="19"/>
      <c r="F16" s="19"/>
      <c r="G16" s="19"/>
      <c r="H16" s="19"/>
      <c r="I16" s="19"/>
      <c r="J16" s="4">
        <f t="shared" si="1"/>
        <v>0</v>
      </c>
      <c r="K16" s="19"/>
    </row>
    <row r="17" spans="1:11" x14ac:dyDescent="0.3">
      <c r="A17" s="8" t="s">
        <v>316</v>
      </c>
      <c r="B17" s="4">
        <f t="shared" si="0"/>
        <v>0</v>
      </c>
      <c r="C17" s="19"/>
      <c r="D17" s="19"/>
      <c r="E17" s="19"/>
      <c r="F17" s="19"/>
      <c r="G17" s="19"/>
      <c r="H17" s="19"/>
      <c r="I17" s="19"/>
      <c r="J17" s="4">
        <f t="shared" si="1"/>
        <v>0</v>
      </c>
      <c r="K17" s="19"/>
    </row>
    <row r="18" spans="1:11" x14ac:dyDescent="0.3">
      <c r="A18" s="8" t="s">
        <v>317</v>
      </c>
      <c r="B18" s="4">
        <f t="shared" si="0"/>
        <v>0</v>
      </c>
      <c r="C18" s="19"/>
      <c r="D18" s="19"/>
      <c r="E18" s="19"/>
      <c r="F18" s="19"/>
      <c r="G18" s="19"/>
      <c r="H18" s="19"/>
      <c r="I18" s="19"/>
      <c r="J18" s="4">
        <f t="shared" si="1"/>
        <v>0</v>
      </c>
      <c r="K18" s="19"/>
    </row>
    <row r="19" spans="1:11" x14ac:dyDescent="0.3">
      <c r="A19" s="8" t="s">
        <v>318</v>
      </c>
      <c r="B19" s="4">
        <f t="shared" si="0"/>
        <v>0</v>
      </c>
      <c r="C19" s="19"/>
      <c r="D19" s="19"/>
      <c r="E19" s="19"/>
      <c r="F19" s="19"/>
      <c r="G19" s="19"/>
      <c r="H19" s="19"/>
      <c r="I19" s="19"/>
      <c r="J19" s="4">
        <f t="shared" si="1"/>
        <v>0</v>
      </c>
      <c r="K19" s="19"/>
    </row>
    <row r="20" spans="1:11" x14ac:dyDescent="0.3">
      <c r="A20" s="8" t="s">
        <v>319</v>
      </c>
      <c r="B20" s="4">
        <f t="shared" si="0"/>
        <v>0</v>
      </c>
      <c r="C20" s="19"/>
      <c r="D20" s="19"/>
      <c r="E20" s="19"/>
      <c r="F20" s="19"/>
      <c r="G20" s="19"/>
      <c r="H20" s="19"/>
      <c r="I20" s="19"/>
      <c r="J20" s="4">
        <f t="shared" si="1"/>
        <v>0</v>
      </c>
      <c r="K20" s="19"/>
    </row>
    <row r="21" spans="1:11" x14ac:dyDescent="0.3">
      <c r="A21" s="8" t="s">
        <v>320</v>
      </c>
      <c r="B21" s="4">
        <f t="shared" si="0"/>
        <v>0</v>
      </c>
      <c r="C21" s="19"/>
      <c r="D21" s="19"/>
      <c r="E21" s="19"/>
      <c r="F21" s="19"/>
      <c r="G21" s="19"/>
      <c r="H21" s="19"/>
      <c r="I21" s="19"/>
      <c r="J21" s="4">
        <f t="shared" si="1"/>
        <v>0</v>
      </c>
      <c r="K21" s="19"/>
    </row>
    <row r="22" spans="1:11" x14ac:dyDescent="0.3">
      <c r="A22" s="8" t="s">
        <v>321</v>
      </c>
      <c r="B22" s="4">
        <f t="shared" si="0"/>
        <v>0</v>
      </c>
      <c r="C22" s="19"/>
      <c r="D22" s="19"/>
      <c r="E22" s="19"/>
      <c r="F22" s="19"/>
      <c r="G22" s="19"/>
      <c r="H22" s="19"/>
      <c r="I22" s="19"/>
      <c r="J22" s="4">
        <f t="shared" si="1"/>
        <v>0</v>
      </c>
      <c r="K22" s="19"/>
    </row>
    <row r="23" spans="1:11" x14ac:dyDescent="0.3">
      <c r="A23" s="8" t="s">
        <v>322</v>
      </c>
      <c r="B23" s="4">
        <f t="shared" si="0"/>
        <v>0</v>
      </c>
      <c r="C23" s="19"/>
      <c r="D23" s="19"/>
      <c r="E23" s="19"/>
      <c r="F23" s="19"/>
      <c r="G23" s="19"/>
      <c r="H23" s="19"/>
      <c r="I23" s="19"/>
      <c r="J23" s="4">
        <f t="shared" si="1"/>
        <v>0</v>
      </c>
      <c r="K23" s="19"/>
    </row>
    <row r="24" spans="1:11" x14ac:dyDescent="0.3">
      <c r="A24" s="8" t="s">
        <v>323</v>
      </c>
      <c r="B24" s="4">
        <f t="shared" si="0"/>
        <v>0</v>
      </c>
      <c r="C24" s="19"/>
      <c r="D24" s="19"/>
      <c r="E24" s="19"/>
      <c r="F24" s="19"/>
      <c r="G24" s="19"/>
      <c r="H24" s="19"/>
      <c r="I24" s="19"/>
      <c r="J24" s="4">
        <f t="shared" si="1"/>
        <v>0</v>
      </c>
      <c r="K24" s="19"/>
    </row>
    <row r="25" spans="1:11" x14ac:dyDescent="0.3">
      <c r="A25" s="8" t="s">
        <v>324</v>
      </c>
      <c r="B25" s="4">
        <f t="shared" si="0"/>
        <v>0</v>
      </c>
      <c r="C25" s="19"/>
      <c r="D25" s="19"/>
      <c r="E25" s="19"/>
      <c r="F25" s="19"/>
      <c r="G25" s="19"/>
      <c r="H25" s="19"/>
      <c r="I25" s="19"/>
      <c r="J25" s="4">
        <f t="shared" si="1"/>
        <v>0</v>
      </c>
      <c r="K25" s="19"/>
    </row>
    <row r="26" spans="1:11" x14ac:dyDescent="0.3">
      <c r="A26" s="8" t="s">
        <v>325</v>
      </c>
      <c r="B26" s="4">
        <f t="shared" si="0"/>
        <v>0</v>
      </c>
      <c r="C26" s="19"/>
      <c r="D26" s="19"/>
      <c r="E26" s="19"/>
      <c r="F26" s="19"/>
      <c r="G26" s="19"/>
      <c r="H26" s="19"/>
      <c r="I26" s="19"/>
      <c r="J26" s="4">
        <f t="shared" si="1"/>
        <v>0</v>
      </c>
      <c r="K26" s="19"/>
    </row>
    <row r="27" spans="1:11" x14ac:dyDescent="0.3">
      <c r="A27" s="8" t="s">
        <v>326</v>
      </c>
      <c r="B27" s="4">
        <f t="shared" si="0"/>
        <v>0</v>
      </c>
      <c r="C27" s="19"/>
      <c r="D27" s="19"/>
      <c r="E27" s="19"/>
      <c r="F27" s="19"/>
      <c r="G27" s="19"/>
      <c r="H27" s="19"/>
      <c r="I27" s="19"/>
      <c r="J27" s="4">
        <f t="shared" si="1"/>
        <v>0</v>
      </c>
      <c r="K27" s="19"/>
    </row>
    <row r="28" spans="1:11" x14ac:dyDescent="0.3">
      <c r="A28" s="8" t="s">
        <v>327</v>
      </c>
      <c r="B28" s="4">
        <f t="shared" si="0"/>
        <v>0</v>
      </c>
      <c r="C28" s="19"/>
      <c r="D28" s="19"/>
      <c r="E28" s="19"/>
      <c r="F28" s="19"/>
      <c r="G28" s="19"/>
      <c r="H28" s="19"/>
      <c r="I28" s="19"/>
      <c r="J28" s="4">
        <f t="shared" si="1"/>
        <v>0</v>
      </c>
      <c r="K28" s="19"/>
    </row>
    <row r="29" spans="1:11" x14ac:dyDescent="0.3">
      <c r="A29" s="8" t="s">
        <v>328</v>
      </c>
      <c r="B29" s="4">
        <f t="shared" si="0"/>
        <v>0</v>
      </c>
      <c r="C29" s="19"/>
      <c r="D29" s="19"/>
      <c r="E29" s="19"/>
      <c r="F29" s="19"/>
      <c r="G29" s="19"/>
      <c r="H29" s="19"/>
      <c r="I29" s="19"/>
      <c r="J29" s="4">
        <f t="shared" si="1"/>
        <v>0</v>
      </c>
      <c r="K29" s="19"/>
    </row>
    <row r="30" spans="1:11" x14ac:dyDescent="0.3">
      <c r="A30" s="8" t="s">
        <v>329</v>
      </c>
      <c r="B30" s="4">
        <f t="shared" si="0"/>
        <v>0</v>
      </c>
      <c r="C30" s="19"/>
      <c r="D30" s="19"/>
      <c r="E30" s="19"/>
      <c r="F30" s="19"/>
      <c r="G30" s="19"/>
      <c r="H30" s="19"/>
      <c r="I30" s="19"/>
      <c r="J30" s="4">
        <f t="shared" si="1"/>
        <v>0</v>
      </c>
      <c r="K30" s="19"/>
    </row>
    <row r="31" spans="1:11" x14ac:dyDescent="0.3">
      <c r="A31" s="8" t="s">
        <v>330</v>
      </c>
      <c r="B31" s="4">
        <f t="shared" si="0"/>
        <v>0</v>
      </c>
      <c r="C31" s="19"/>
      <c r="D31" s="19"/>
      <c r="E31" s="19"/>
      <c r="F31" s="19"/>
      <c r="G31" s="19"/>
      <c r="H31" s="19"/>
      <c r="I31" s="19"/>
      <c r="J31" s="4">
        <f t="shared" si="1"/>
        <v>0</v>
      </c>
      <c r="K31" s="19"/>
    </row>
    <row r="32" spans="1:11" x14ac:dyDescent="0.3">
      <c r="A32" s="8" t="s">
        <v>331</v>
      </c>
      <c r="B32" s="4">
        <f t="shared" si="0"/>
        <v>0</v>
      </c>
      <c r="C32" s="19"/>
      <c r="D32" s="19"/>
      <c r="E32" s="19"/>
      <c r="F32" s="19"/>
      <c r="G32" s="19"/>
      <c r="H32" s="19"/>
      <c r="I32" s="19"/>
      <c r="J32" s="4">
        <f t="shared" si="1"/>
        <v>0</v>
      </c>
      <c r="K32" s="19"/>
    </row>
    <row r="33" spans="1:11" x14ac:dyDescent="0.3">
      <c r="A33" s="8" t="s">
        <v>332</v>
      </c>
      <c r="B33" s="4">
        <f t="shared" si="0"/>
        <v>0</v>
      </c>
      <c r="C33" s="19"/>
      <c r="D33" s="19"/>
      <c r="E33" s="19"/>
      <c r="F33" s="19"/>
      <c r="G33" s="19"/>
      <c r="H33" s="19"/>
      <c r="I33" s="19"/>
      <c r="J33" s="4">
        <f t="shared" si="1"/>
        <v>0</v>
      </c>
      <c r="K33" s="19"/>
    </row>
    <row r="34" spans="1:11" x14ac:dyDescent="0.3">
      <c r="A34" s="8" t="s">
        <v>333</v>
      </c>
      <c r="B34" s="4">
        <f t="shared" si="0"/>
        <v>0</v>
      </c>
      <c r="C34" s="19"/>
      <c r="D34" s="19"/>
      <c r="E34" s="19"/>
      <c r="F34" s="19"/>
      <c r="G34" s="19"/>
      <c r="H34" s="19"/>
      <c r="I34" s="19"/>
      <c r="J34" s="4">
        <f t="shared" si="1"/>
        <v>0</v>
      </c>
      <c r="K34" s="19"/>
    </row>
    <row r="35" spans="1:11" x14ac:dyDescent="0.3">
      <c r="A35" s="8" t="s">
        <v>334</v>
      </c>
      <c r="B35" s="4">
        <f t="shared" si="0"/>
        <v>0</v>
      </c>
      <c r="C35" s="19"/>
      <c r="D35" s="19"/>
      <c r="E35" s="19"/>
      <c r="F35" s="19"/>
      <c r="G35" s="19"/>
      <c r="H35" s="19"/>
      <c r="I35" s="19"/>
      <c r="J35" s="4">
        <f t="shared" si="1"/>
        <v>0</v>
      </c>
      <c r="K35" s="19"/>
    </row>
    <row r="36" spans="1:11" x14ac:dyDescent="0.3">
      <c r="A36" s="8" t="s">
        <v>335</v>
      </c>
      <c r="B36" s="4">
        <f t="shared" si="0"/>
        <v>0</v>
      </c>
      <c r="C36" s="19"/>
      <c r="D36" s="19"/>
      <c r="E36" s="19"/>
      <c r="F36" s="19"/>
      <c r="G36" s="19"/>
      <c r="H36" s="19"/>
      <c r="I36" s="19"/>
      <c r="J36" s="4">
        <f t="shared" si="1"/>
        <v>0</v>
      </c>
      <c r="K36" s="19"/>
    </row>
    <row r="37" spans="1:11" x14ac:dyDescent="0.3">
      <c r="A37" s="8" t="s">
        <v>336</v>
      </c>
      <c r="B37" s="4">
        <f t="shared" ref="B37:B68" si="2">SUM(C37,E37,G37,I37)</f>
        <v>0</v>
      </c>
      <c r="C37" s="19"/>
      <c r="D37" s="19"/>
      <c r="E37" s="19"/>
      <c r="F37" s="19"/>
      <c r="G37" s="19"/>
      <c r="H37" s="19"/>
      <c r="I37" s="19"/>
      <c r="J37" s="4">
        <f t="shared" ref="J37:J68" si="3">(C37*D37+E37*F37+G37*H37)/10000</f>
        <v>0</v>
      </c>
      <c r="K37" s="19"/>
    </row>
    <row r="38" spans="1:11" x14ac:dyDescent="0.3">
      <c r="A38" s="8" t="s">
        <v>337</v>
      </c>
      <c r="B38" s="4">
        <f t="shared" si="2"/>
        <v>0</v>
      </c>
      <c r="C38" s="19"/>
      <c r="D38" s="19"/>
      <c r="E38" s="19"/>
      <c r="F38" s="19"/>
      <c r="G38" s="19"/>
      <c r="H38" s="19"/>
      <c r="I38" s="19"/>
      <c r="J38" s="4">
        <f t="shared" si="3"/>
        <v>0</v>
      </c>
      <c r="K38" s="19"/>
    </row>
    <row r="39" spans="1:11" x14ac:dyDescent="0.3">
      <c r="A39" s="8" t="s">
        <v>338</v>
      </c>
      <c r="B39" s="4">
        <f t="shared" si="2"/>
        <v>0</v>
      </c>
      <c r="C39" s="19"/>
      <c r="D39" s="19"/>
      <c r="E39" s="19"/>
      <c r="F39" s="19"/>
      <c r="G39" s="19"/>
      <c r="H39" s="19"/>
      <c r="I39" s="19"/>
      <c r="J39" s="4">
        <f t="shared" si="3"/>
        <v>0</v>
      </c>
      <c r="K39" s="19"/>
    </row>
    <row r="40" spans="1:11" x14ac:dyDescent="0.3">
      <c r="A40" s="8" t="s">
        <v>339</v>
      </c>
      <c r="B40" s="4">
        <f t="shared" si="2"/>
        <v>0</v>
      </c>
      <c r="C40" s="19"/>
      <c r="D40" s="19"/>
      <c r="E40" s="19"/>
      <c r="F40" s="19"/>
      <c r="G40" s="19"/>
      <c r="H40" s="19"/>
      <c r="I40" s="19"/>
      <c r="J40" s="4">
        <f t="shared" si="3"/>
        <v>0</v>
      </c>
      <c r="K40" s="19"/>
    </row>
    <row r="41" spans="1:11" x14ac:dyDescent="0.3">
      <c r="A41" s="8" t="s">
        <v>340</v>
      </c>
      <c r="B41" s="4">
        <f t="shared" si="2"/>
        <v>0</v>
      </c>
      <c r="C41" s="19"/>
      <c r="D41" s="19"/>
      <c r="E41" s="19"/>
      <c r="F41" s="19"/>
      <c r="G41" s="19"/>
      <c r="H41" s="19"/>
      <c r="I41" s="19"/>
      <c r="J41" s="4">
        <f t="shared" si="3"/>
        <v>0</v>
      </c>
      <c r="K41" s="19"/>
    </row>
    <row r="42" spans="1:11" x14ac:dyDescent="0.3">
      <c r="A42" s="8" t="s">
        <v>341</v>
      </c>
      <c r="B42" s="4">
        <f t="shared" si="2"/>
        <v>0</v>
      </c>
      <c r="C42" s="19"/>
      <c r="D42" s="19"/>
      <c r="E42" s="19"/>
      <c r="F42" s="19"/>
      <c r="G42" s="19"/>
      <c r="H42" s="19"/>
      <c r="I42" s="19"/>
      <c r="J42" s="4">
        <f t="shared" si="3"/>
        <v>0</v>
      </c>
      <c r="K42" s="19"/>
    </row>
    <row r="43" spans="1:11" x14ac:dyDescent="0.3">
      <c r="A43" s="8" t="s">
        <v>342</v>
      </c>
      <c r="B43" s="4">
        <f t="shared" si="2"/>
        <v>0</v>
      </c>
      <c r="C43" s="19"/>
      <c r="D43" s="19"/>
      <c r="E43" s="19"/>
      <c r="F43" s="19"/>
      <c r="G43" s="19"/>
      <c r="H43" s="19"/>
      <c r="I43" s="19"/>
      <c r="J43" s="4">
        <f t="shared" si="3"/>
        <v>0</v>
      </c>
      <c r="K43" s="19"/>
    </row>
    <row r="44" spans="1:11" x14ac:dyDescent="0.3">
      <c r="A44" s="8" t="s">
        <v>343</v>
      </c>
      <c r="B44" s="4">
        <f t="shared" si="2"/>
        <v>0</v>
      </c>
      <c r="C44" s="19"/>
      <c r="D44" s="19"/>
      <c r="E44" s="19"/>
      <c r="F44" s="19"/>
      <c r="G44" s="19"/>
      <c r="H44" s="19"/>
      <c r="I44" s="19"/>
      <c r="J44" s="4">
        <f t="shared" si="3"/>
        <v>0</v>
      </c>
      <c r="K44" s="19"/>
    </row>
    <row r="45" spans="1:11" x14ac:dyDescent="0.3">
      <c r="A45" s="8" t="s">
        <v>344</v>
      </c>
      <c r="B45" s="4">
        <f t="shared" si="2"/>
        <v>0</v>
      </c>
      <c r="C45" s="19"/>
      <c r="D45" s="19"/>
      <c r="E45" s="19"/>
      <c r="F45" s="19"/>
      <c r="G45" s="19"/>
      <c r="H45" s="19"/>
      <c r="I45" s="19"/>
      <c r="J45" s="4">
        <f t="shared" si="3"/>
        <v>0</v>
      </c>
      <c r="K45" s="19"/>
    </row>
    <row r="46" spans="1:11" x14ac:dyDescent="0.3">
      <c r="A46" s="8" t="s">
        <v>345</v>
      </c>
      <c r="B46" s="4">
        <f t="shared" si="2"/>
        <v>0</v>
      </c>
      <c r="C46" s="19"/>
      <c r="D46" s="19"/>
      <c r="E46" s="19"/>
      <c r="F46" s="19"/>
      <c r="G46" s="19"/>
      <c r="H46" s="19"/>
      <c r="I46" s="19"/>
      <c r="J46" s="4">
        <f t="shared" si="3"/>
        <v>0</v>
      </c>
      <c r="K46" s="19"/>
    </row>
    <row r="47" spans="1:11" x14ac:dyDescent="0.3">
      <c r="A47" s="8" t="s">
        <v>346</v>
      </c>
      <c r="B47" s="4">
        <f t="shared" si="2"/>
        <v>0</v>
      </c>
      <c r="C47" s="19"/>
      <c r="D47" s="19"/>
      <c r="E47" s="19"/>
      <c r="F47" s="19"/>
      <c r="G47" s="19"/>
      <c r="H47" s="19"/>
      <c r="I47" s="19"/>
      <c r="J47" s="4">
        <f t="shared" si="3"/>
        <v>0</v>
      </c>
      <c r="K47" s="19"/>
    </row>
    <row r="48" spans="1:11" x14ac:dyDescent="0.3">
      <c r="A48" s="8" t="s">
        <v>347</v>
      </c>
      <c r="B48" s="4">
        <f t="shared" si="2"/>
        <v>0</v>
      </c>
      <c r="C48" s="19"/>
      <c r="D48" s="19"/>
      <c r="E48" s="19"/>
      <c r="F48" s="19"/>
      <c r="G48" s="19"/>
      <c r="H48" s="19"/>
      <c r="I48" s="19"/>
      <c r="J48" s="4">
        <f t="shared" si="3"/>
        <v>0</v>
      </c>
      <c r="K48" s="19"/>
    </row>
    <row r="49" spans="1:11" x14ac:dyDescent="0.3">
      <c r="A49" s="8" t="s">
        <v>348</v>
      </c>
      <c r="B49" s="4">
        <f t="shared" si="2"/>
        <v>0</v>
      </c>
      <c r="C49" s="19"/>
      <c r="D49" s="19"/>
      <c r="E49" s="19"/>
      <c r="F49" s="19"/>
      <c r="G49" s="19"/>
      <c r="H49" s="19"/>
      <c r="I49" s="19"/>
      <c r="J49" s="4">
        <f t="shared" si="3"/>
        <v>0</v>
      </c>
      <c r="K49" s="19"/>
    </row>
    <row r="50" spans="1:11" x14ac:dyDescent="0.3">
      <c r="A50" s="8" t="s">
        <v>349</v>
      </c>
      <c r="B50" s="4">
        <f t="shared" si="2"/>
        <v>0</v>
      </c>
      <c r="C50" s="19"/>
      <c r="D50" s="19"/>
      <c r="E50" s="19"/>
      <c r="F50" s="19"/>
      <c r="G50" s="19"/>
      <c r="H50" s="19"/>
      <c r="I50" s="19"/>
      <c r="J50" s="4">
        <f t="shared" si="3"/>
        <v>0</v>
      </c>
      <c r="K50" s="19"/>
    </row>
    <row r="51" spans="1:11" x14ac:dyDescent="0.3">
      <c r="A51" s="8" t="s">
        <v>350</v>
      </c>
      <c r="B51" s="4">
        <f t="shared" si="2"/>
        <v>0</v>
      </c>
      <c r="C51" s="19"/>
      <c r="D51" s="19"/>
      <c r="E51" s="19"/>
      <c r="F51" s="19"/>
      <c r="G51" s="19"/>
      <c r="H51" s="19"/>
      <c r="I51" s="19"/>
      <c r="J51" s="4">
        <f t="shared" si="3"/>
        <v>0</v>
      </c>
      <c r="K51" s="19"/>
    </row>
    <row r="52" spans="1:11" x14ac:dyDescent="0.3">
      <c r="A52" s="8" t="s">
        <v>351</v>
      </c>
      <c r="B52" s="4">
        <f t="shared" si="2"/>
        <v>0</v>
      </c>
      <c r="C52" s="19"/>
      <c r="D52" s="19"/>
      <c r="E52" s="19"/>
      <c r="F52" s="19"/>
      <c r="G52" s="19"/>
      <c r="H52" s="19"/>
      <c r="I52" s="19"/>
      <c r="J52" s="4">
        <f t="shared" si="3"/>
        <v>0</v>
      </c>
      <c r="K52" s="19"/>
    </row>
    <row r="53" spans="1:11" x14ac:dyDescent="0.3">
      <c r="A53" s="8" t="s">
        <v>352</v>
      </c>
      <c r="B53" s="4">
        <f t="shared" si="2"/>
        <v>0</v>
      </c>
      <c r="C53" s="19"/>
      <c r="D53" s="19"/>
      <c r="E53" s="19"/>
      <c r="F53" s="19"/>
      <c r="G53" s="19"/>
      <c r="H53" s="19"/>
      <c r="I53" s="19"/>
      <c r="J53" s="4">
        <f t="shared" si="3"/>
        <v>0</v>
      </c>
      <c r="K53" s="19"/>
    </row>
    <row r="54" spans="1:11" x14ac:dyDescent="0.3">
      <c r="A54" s="8" t="s">
        <v>353</v>
      </c>
      <c r="B54" s="4">
        <f t="shared" si="2"/>
        <v>0</v>
      </c>
      <c r="C54" s="19"/>
      <c r="D54" s="19"/>
      <c r="E54" s="19"/>
      <c r="F54" s="19"/>
      <c r="G54" s="19"/>
      <c r="H54" s="19"/>
      <c r="I54" s="19"/>
      <c r="J54" s="4">
        <f t="shared" si="3"/>
        <v>0</v>
      </c>
      <c r="K54" s="19"/>
    </row>
    <row r="55" spans="1:11" x14ac:dyDescent="0.3">
      <c r="A55" s="8" t="s">
        <v>354</v>
      </c>
      <c r="B55" s="4">
        <f t="shared" si="2"/>
        <v>0</v>
      </c>
      <c r="C55" s="19"/>
      <c r="D55" s="19"/>
      <c r="E55" s="19"/>
      <c r="F55" s="19"/>
      <c r="G55" s="19"/>
      <c r="H55" s="19"/>
      <c r="I55" s="19"/>
      <c r="J55" s="4">
        <f t="shared" si="3"/>
        <v>0</v>
      </c>
      <c r="K55" s="19"/>
    </row>
    <row r="56" spans="1:11" x14ac:dyDescent="0.3">
      <c r="A56" s="8" t="s">
        <v>355</v>
      </c>
      <c r="B56" s="4">
        <f t="shared" si="2"/>
        <v>0</v>
      </c>
      <c r="C56" s="19"/>
      <c r="D56" s="19"/>
      <c r="E56" s="19"/>
      <c r="F56" s="19"/>
      <c r="G56" s="19"/>
      <c r="H56" s="19"/>
      <c r="I56" s="19"/>
      <c r="J56" s="4">
        <f t="shared" si="3"/>
        <v>0</v>
      </c>
      <c r="K56" s="19"/>
    </row>
    <row r="57" spans="1:11" x14ac:dyDescent="0.3">
      <c r="A57" s="8" t="s">
        <v>356</v>
      </c>
      <c r="B57" s="4">
        <f t="shared" si="2"/>
        <v>0</v>
      </c>
      <c r="C57" s="19"/>
      <c r="D57" s="19"/>
      <c r="E57" s="19"/>
      <c r="F57" s="19"/>
      <c r="G57" s="19"/>
      <c r="H57" s="19"/>
      <c r="I57" s="19"/>
      <c r="J57" s="4">
        <f t="shared" si="3"/>
        <v>0</v>
      </c>
      <c r="K57" s="19"/>
    </row>
    <row r="58" spans="1:11" x14ac:dyDescent="0.3">
      <c r="A58" s="8" t="s">
        <v>357</v>
      </c>
      <c r="B58" s="4">
        <f t="shared" si="2"/>
        <v>0</v>
      </c>
      <c r="C58" s="19"/>
      <c r="D58" s="19"/>
      <c r="E58" s="19"/>
      <c r="F58" s="19"/>
      <c r="G58" s="19"/>
      <c r="H58" s="19"/>
      <c r="I58" s="19"/>
      <c r="J58" s="4">
        <f t="shared" si="3"/>
        <v>0</v>
      </c>
      <c r="K58" s="19"/>
    </row>
    <row r="59" spans="1:11" x14ac:dyDescent="0.3">
      <c r="A59" s="8" t="s">
        <v>358</v>
      </c>
      <c r="B59" s="4">
        <f t="shared" si="2"/>
        <v>0</v>
      </c>
      <c r="C59" s="19"/>
      <c r="D59" s="19"/>
      <c r="E59" s="19"/>
      <c r="F59" s="19"/>
      <c r="G59" s="19"/>
      <c r="H59" s="19"/>
      <c r="I59" s="19"/>
      <c r="J59" s="4">
        <f t="shared" si="3"/>
        <v>0</v>
      </c>
      <c r="K59" s="19"/>
    </row>
    <row r="60" spans="1:11" x14ac:dyDescent="0.3">
      <c r="A60" s="8" t="s">
        <v>359</v>
      </c>
      <c r="B60" s="4">
        <f t="shared" si="2"/>
        <v>0</v>
      </c>
      <c r="C60" s="19"/>
      <c r="D60" s="19"/>
      <c r="E60" s="19"/>
      <c r="F60" s="19"/>
      <c r="G60" s="19"/>
      <c r="H60" s="19"/>
      <c r="I60" s="19"/>
      <c r="J60" s="4">
        <f t="shared" si="3"/>
        <v>0</v>
      </c>
      <c r="K60" s="19"/>
    </row>
    <row r="61" spans="1:11" x14ac:dyDescent="0.3">
      <c r="A61" s="8" t="s">
        <v>360</v>
      </c>
      <c r="B61" s="4">
        <f t="shared" si="2"/>
        <v>0</v>
      </c>
      <c r="C61" s="19"/>
      <c r="D61" s="19"/>
      <c r="E61" s="19"/>
      <c r="F61" s="19"/>
      <c r="G61" s="19"/>
      <c r="H61" s="19"/>
      <c r="I61" s="19"/>
      <c r="J61" s="4">
        <f t="shared" si="3"/>
        <v>0</v>
      </c>
      <c r="K61" s="19"/>
    </row>
    <row r="62" spans="1:11" x14ac:dyDescent="0.3">
      <c r="A62" s="8" t="s">
        <v>361</v>
      </c>
      <c r="B62" s="4">
        <f t="shared" si="2"/>
        <v>0</v>
      </c>
      <c r="C62" s="19"/>
      <c r="D62" s="19"/>
      <c r="E62" s="19"/>
      <c r="F62" s="19"/>
      <c r="G62" s="19"/>
      <c r="H62" s="19"/>
      <c r="I62" s="19"/>
      <c r="J62" s="4">
        <f t="shared" si="3"/>
        <v>0</v>
      </c>
      <c r="K62" s="19"/>
    </row>
    <row r="63" spans="1:11" x14ac:dyDescent="0.3">
      <c r="A63" s="8" t="s">
        <v>362</v>
      </c>
      <c r="B63" s="4">
        <f t="shared" si="2"/>
        <v>0</v>
      </c>
      <c r="C63" s="19"/>
      <c r="D63" s="19"/>
      <c r="E63" s="19"/>
      <c r="F63" s="19"/>
      <c r="G63" s="19"/>
      <c r="H63" s="19"/>
      <c r="I63" s="19"/>
      <c r="J63" s="4">
        <f t="shared" si="3"/>
        <v>0</v>
      </c>
      <c r="K63" s="19"/>
    </row>
    <row r="64" spans="1:11" x14ac:dyDescent="0.3">
      <c r="A64" s="8" t="s">
        <v>363</v>
      </c>
      <c r="B64" s="4">
        <f t="shared" si="2"/>
        <v>0</v>
      </c>
      <c r="C64" s="19"/>
      <c r="D64" s="19"/>
      <c r="E64" s="19"/>
      <c r="F64" s="19"/>
      <c r="G64" s="19"/>
      <c r="H64" s="19"/>
      <c r="I64" s="19"/>
      <c r="J64" s="4">
        <f t="shared" si="3"/>
        <v>0</v>
      </c>
      <c r="K64" s="19"/>
    </row>
    <row r="65" spans="1:11" x14ac:dyDescent="0.3">
      <c r="A65" s="8" t="s">
        <v>364</v>
      </c>
      <c r="B65" s="4">
        <f t="shared" si="2"/>
        <v>0</v>
      </c>
      <c r="C65" s="19"/>
      <c r="D65" s="19"/>
      <c r="E65" s="19"/>
      <c r="F65" s="19"/>
      <c r="G65" s="19"/>
      <c r="H65" s="19"/>
      <c r="I65" s="19"/>
      <c r="J65" s="4">
        <f t="shared" si="3"/>
        <v>0</v>
      </c>
      <c r="K65" s="19"/>
    </row>
    <row r="66" spans="1:11" x14ac:dyDescent="0.3">
      <c r="A66" s="8" t="s">
        <v>365</v>
      </c>
      <c r="B66" s="4">
        <f t="shared" si="2"/>
        <v>0</v>
      </c>
      <c r="C66" s="19"/>
      <c r="D66" s="19"/>
      <c r="E66" s="19"/>
      <c r="F66" s="19"/>
      <c r="G66" s="19"/>
      <c r="H66" s="19"/>
      <c r="I66" s="19"/>
      <c r="J66" s="4">
        <f t="shared" si="3"/>
        <v>0</v>
      </c>
      <c r="K66" s="19"/>
    </row>
    <row r="67" spans="1:11" x14ac:dyDescent="0.3">
      <c r="A67" s="8" t="s">
        <v>366</v>
      </c>
      <c r="B67" s="4">
        <f t="shared" si="2"/>
        <v>0</v>
      </c>
      <c r="C67" s="19"/>
      <c r="D67" s="19"/>
      <c r="E67" s="19"/>
      <c r="F67" s="19"/>
      <c r="G67" s="19"/>
      <c r="H67" s="19"/>
      <c r="I67" s="19"/>
      <c r="J67" s="4">
        <f t="shared" si="3"/>
        <v>0</v>
      </c>
      <c r="K67" s="19"/>
    </row>
    <row r="68" spans="1:11" x14ac:dyDescent="0.3">
      <c r="A68" s="8" t="s">
        <v>367</v>
      </c>
      <c r="B68" s="4">
        <f t="shared" si="2"/>
        <v>0</v>
      </c>
      <c r="C68" s="19"/>
      <c r="D68" s="19"/>
      <c r="E68" s="19"/>
      <c r="F68" s="19"/>
      <c r="G68" s="19"/>
      <c r="H68" s="19"/>
      <c r="I68" s="19"/>
      <c r="J68" s="4">
        <f t="shared" si="3"/>
        <v>0</v>
      </c>
      <c r="K68" s="19"/>
    </row>
    <row r="69" spans="1:11" x14ac:dyDescent="0.3">
      <c r="A69" s="8" t="s">
        <v>368</v>
      </c>
      <c r="B69" s="4">
        <f t="shared" ref="B69:B100" si="4">SUM(C69,E69,G69,I69)</f>
        <v>0</v>
      </c>
      <c r="C69" s="19"/>
      <c r="D69" s="19"/>
      <c r="E69" s="19"/>
      <c r="F69" s="19"/>
      <c r="G69" s="19"/>
      <c r="H69" s="19"/>
      <c r="I69" s="19"/>
      <c r="J69" s="4">
        <f t="shared" ref="J69:J100" si="5">(C69*D69+E69*F69+G69*H69)/10000</f>
        <v>0</v>
      </c>
      <c r="K69" s="19"/>
    </row>
    <row r="70" spans="1:11" x14ac:dyDescent="0.3">
      <c r="A70" s="8" t="s">
        <v>369</v>
      </c>
      <c r="B70" s="4">
        <f t="shared" si="4"/>
        <v>0</v>
      </c>
      <c r="C70" s="19"/>
      <c r="D70" s="19"/>
      <c r="E70" s="19"/>
      <c r="F70" s="19"/>
      <c r="G70" s="19"/>
      <c r="H70" s="19"/>
      <c r="I70" s="19"/>
      <c r="J70" s="4">
        <f t="shared" si="5"/>
        <v>0</v>
      </c>
      <c r="K70" s="19"/>
    </row>
    <row r="71" spans="1:11" x14ac:dyDescent="0.3">
      <c r="A71" s="8" t="s">
        <v>370</v>
      </c>
      <c r="B71" s="4">
        <f t="shared" si="4"/>
        <v>0</v>
      </c>
      <c r="C71" s="19"/>
      <c r="D71" s="19"/>
      <c r="E71" s="19"/>
      <c r="F71" s="19"/>
      <c r="G71" s="19"/>
      <c r="H71" s="19"/>
      <c r="I71" s="19"/>
      <c r="J71" s="4">
        <f t="shared" si="5"/>
        <v>0</v>
      </c>
      <c r="K71" s="19"/>
    </row>
    <row r="72" spans="1:11" x14ac:dyDescent="0.3">
      <c r="A72" s="8" t="s">
        <v>371</v>
      </c>
      <c r="B72" s="4">
        <f t="shared" si="4"/>
        <v>0</v>
      </c>
      <c r="C72" s="19"/>
      <c r="D72" s="19"/>
      <c r="E72" s="19"/>
      <c r="F72" s="19"/>
      <c r="G72" s="19"/>
      <c r="H72" s="19"/>
      <c r="I72" s="19"/>
      <c r="J72" s="4">
        <f t="shared" si="5"/>
        <v>0</v>
      </c>
      <c r="K72" s="19"/>
    </row>
    <row r="73" spans="1:11" x14ac:dyDescent="0.3">
      <c r="A73" s="8" t="s">
        <v>372</v>
      </c>
      <c r="B73" s="4">
        <f t="shared" si="4"/>
        <v>0</v>
      </c>
      <c r="C73" s="19"/>
      <c r="D73" s="19"/>
      <c r="E73" s="19"/>
      <c r="F73" s="19"/>
      <c r="G73" s="19"/>
      <c r="H73" s="19"/>
      <c r="I73" s="19"/>
      <c r="J73" s="4">
        <f t="shared" si="5"/>
        <v>0</v>
      </c>
      <c r="K73" s="19"/>
    </row>
    <row r="74" spans="1:11" x14ac:dyDescent="0.3">
      <c r="A74" s="8" t="s">
        <v>373</v>
      </c>
      <c r="B74" s="4">
        <f t="shared" si="4"/>
        <v>0</v>
      </c>
      <c r="C74" s="19"/>
      <c r="D74" s="19"/>
      <c r="E74" s="19"/>
      <c r="F74" s="19"/>
      <c r="G74" s="19"/>
      <c r="H74" s="19"/>
      <c r="I74" s="19"/>
      <c r="J74" s="4">
        <f t="shared" si="5"/>
        <v>0</v>
      </c>
      <c r="K74" s="19"/>
    </row>
    <row r="75" spans="1:11" x14ac:dyDescent="0.3">
      <c r="A75" s="8" t="s">
        <v>374</v>
      </c>
      <c r="B75" s="4">
        <f t="shared" si="4"/>
        <v>0</v>
      </c>
      <c r="C75" s="19"/>
      <c r="D75" s="19"/>
      <c r="E75" s="19"/>
      <c r="F75" s="19"/>
      <c r="G75" s="19"/>
      <c r="H75" s="19"/>
      <c r="I75" s="19"/>
      <c r="J75" s="4">
        <f t="shared" si="5"/>
        <v>0</v>
      </c>
      <c r="K75" s="19"/>
    </row>
    <row r="76" spans="1:11" x14ac:dyDescent="0.3">
      <c r="A76" s="8" t="s">
        <v>375</v>
      </c>
      <c r="B76" s="4">
        <f t="shared" si="4"/>
        <v>0</v>
      </c>
      <c r="C76" s="19"/>
      <c r="D76" s="19"/>
      <c r="E76" s="19"/>
      <c r="F76" s="19"/>
      <c r="G76" s="19"/>
      <c r="H76" s="19"/>
      <c r="I76" s="19"/>
      <c r="J76" s="4">
        <f t="shared" si="5"/>
        <v>0</v>
      </c>
      <c r="K76" s="19"/>
    </row>
    <row r="77" spans="1:11" x14ac:dyDescent="0.3">
      <c r="A77" s="8" t="s">
        <v>376</v>
      </c>
      <c r="B77" s="4">
        <f t="shared" si="4"/>
        <v>0</v>
      </c>
      <c r="C77" s="19"/>
      <c r="D77" s="19"/>
      <c r="E77" s="19"/>
      <c r="F77" s="19"/>
      <c r="G77" s="19"/>
      <c r="H77" s="19"/>
      <c r="I77" s="19"/>
      <c r="J77" s="4">
        <f t="shared" si="5"/>
        <v>0</v>
      </c>
      <c r="K77" s="19"/>
    </row>
    <row r="78" spans="1:11" x14ac:dyDescent="0.3">
      <c r="A78" s="8" t="s">
        <v>377</v>
      </c>
      <c r="B78" s="4">
        <f t="shared" si="4"/>
        <v>0</v>
      </c>
      <c r="C78" s="19"/>
      <c r="D78" s="19"/>
      <c r="E78" s="19"/>
      <c r="F78" s="19"/>
      <c r="G78" s="19"/>
      <c r="H78" s="19"/>
      <c r="I78" s="19"/>
      <c r="J78" s="4">
        <f t="shared" si="5"/>
        <v>0</v>
      </c>
      <c r="K78" s="19"/>
    </row>
    <row r="79" spans="1:11" x14ac:dyDescent="0.3">
      <c r="A79" s="8" t="s">
        <v>378</v>
      </c>
      <c r="B79" s="4">
        <f t="shared" si="4"/>
        <v>0</v>
      </c>
      <c r="C79" s="19"/>
      <c r="D79" s="19"/>
      <c r="E79" s="19"/>
      <c r="F79" s="19"/>
      <c r="G79" s="19"/>
      <c r="H79" s="19"/>
      <c r="I79" s="19"/>
      <c r="J79" s="4">
        <f t="shared" si="5"/>
        <v>0</v>
      </c>
      <c r="K79" s="19"/>
    </row>
    <row r="80" spans="1:11" x14ac:dyDescent="0.3">
      <c r="A80" s="8" t="s">
        <v>379</v>
      </c>
      <c r="B80" s="4">
        <f t="shared" si="4"/>
        <v>0</v>
      </c>
      <c r="C80" s="19"/>
      <c r="D80" s="19"/>
      <c r="E80" s="19"/>
      <c r="F80" s="19"/>
      <c r="G80" s="19"/>
      <c r="H80" s="19"/>
      <c r="I80" s="19"/>
      <c r="J80" s="4">
        <f t="shared" si="5"/>
        <v>0</v>
      </c>
      <c r="K80" s="19"/>
    </row>
    <row r="81" spans="1:11" x14ac:dyDescent="0.3">
      <c r="A81" s="8" t="s">
        <v>380</v>
      </c>
      <c r="B81" s="4">
        <f t="shared" si="4"/>
        <v>0</v>
      </c>
      <c r="C81" s="19"/>
      <c r="D81" s="19"/>
      <c r="E81" s="19"/>
      <c r="F81" s="19"/>
      <c r="G81" s="19"/>
      <c r="H81" s="19"/>
      <c r="I81" s="19"/>
      <c r="J81" s="4">
        <f t="shared" si="5"/>
        <v>0</v>
      </c>
      <c r="K81" s="19"/>
    </row>
    <row r="82" spans="1:11" x14ac:dyDescent="0.3">
      <c r="A82" s="8" t="s">
        <v>381</v>
      </c>
      <c r="B82" s="4">
        <f t="shared" si="4"/>
        <v>0</v>
      </c>
      <c r="C82" s="19"/>
      <c r="D82" s="19"/>
      <c r="E82" s="19"/>
      <c r="F82" s="19"/>
      <c r="G82" s="19"/>
      <c r="H82" s="19"/>
      <c r="I82" s="19"/>
      <c r="J82" s="4">
        <f t="shared" si="5"/>
        <v>0</v>
      </c>
      <c r="K82" s="19"/>
    </row>
    <row r="83" spans="1:11" x14ac:dyDescent="0.3">
      <c r="A83" s="8" t="s">
        <v>382</v>
      </c>
      <c r="B83" s="4">
        <f t="shared" si="4"/>
        <v>0</v>
      </c>
      <c r="C83" s="19"/>
      <c r="D83" s="19"/>
      <c r="E83" s="19"/>
      <c r="F83" s="19"/>
      <c r="G83" s="19"/>
      <c r="H83" s="19"/>
      <c r="I83" s="19"/>
      <c r="J83" s="4">
        <f t="shared" si="5"/>
        <v>0</v>
      </c>
      <c r="K83" s="19"/>
    </row>
    <row r="84" spans="1:11" x14ac:dyDescent="0.3">
      <c r="A84" s="8" t="s">
        <v>383</v>
      </c>
      <c r="B84" s="4">
        <f t="shared" si="4"/>
        <v>0</v>
      </c>
      <c r="C84" s="19"/>
      <c r="D84" s="19"/>
      <c r="E84" s="19"/>
      <c r="F84" s="19"/>
      <c r="G84" s="19"/>
      <c r="H84" s="19"/>
      <c r="I84" s="19"/>
      <c r="J84" s="4">
        <f t="shared" si="5"/>
        <v>0</v>
      </c>
      <c r="K84" s="19"/>
    </row>
    <row r="85" spans="1:11" x14ac:dyDescent="0.3">
      <c r="A85" s="8" t="s">
        <v>384</v>
      </c>
      <c r="B85" s="4">
        <f t="shared" si="4"/>
        <v>0</v>
      </c>
      <c r="C85" s="19"/>
      <c r="D85" s="19"/>
      <c r="E85" s="19"/>
      <c r="F85" s="19"/>
      <c r="G85" s="19"/>
      <c r="H85" s="19"/>
      <c r="I85" s="19"/>
      <c r="J85" s="4">
        <f t="shared" si="5"/>
        <v>0</v>
      </c>
      <c r="K85" s="19"/>
    </row>
    <row r="86" spans="1:11" x14ac:dyDescent="0.3">
      <c r="A86" s="8" t="s">
        <v>385</v>
      </c>
      <c r="B86" s="4">
        <f t="shared" si="4"/>
        <v>0</v>
      </c>
      <c r="C86" s="19"/>
      <c r="D86" s="19"/>
      <c r="E86" s="19"/>
      <c r="F86" s="19"/>
      <c r="G86" s="19"/>
      <c r="H86" s="19"/>
      <c r="I86" s="19"/>
      <c r="J86" s="4">
        <f t="shared" si="5"/>
        <v>0</v>
      </c>
      <c r="K86" s="19"/>
    </row>
    <row r="87" spans="1:11" x14ac:dyDescent="0.3">
      <c r="A87" s="8" t="s">
        <v>386</v>
      </c>
      <c r="B87" s="4">
        <f t="shared" si="4"/>
        <v>0</v>
      </c>
      <c r="C87" s="19"/>
      <c r="D87" s="19"/>
      <c r="E87" s="19"/>
      <c r="F87" s="19"/>
      <c r="G87" s="19"/>
      <c r="H87" s="19"/>
      <c r="I87" s="19"/>
      <c r="J87" s="4">
        <f t="shared" si="5"/>
        <v>0</v>
      </c>
      <c r="K87" s="19"/>
    </row>
    <row r="88" spans="1:11" x14ac:dyDescent="0.3">
      <c r="A88" s="8" t="s">
        <v>387</v>
      </c>
      <c r="B88" s="4">
        <f t="shared" si="4"/>
        <v>0</v>
      </c>
      <c r="C88" s="19"/>
      <c r="D88" s="19"/>
      <c r="E88" s="19"/>
      <c r="F88" s="19"/>
      <c r="G88" s="19"/>
      <c r="H88" s="19"/>
      <c r="I88" s="19"/>
      <c r="J88" s="4">
        <f t="shared" si="5"/>
        <v>0</v>
      </c>
      <c r="K88" s="19"/>
    </row>
    <row r="89" spans="1:11" x14ac:dyDescent="0.3">
      <c r="A89" s="8" t="s">
        <v>388</v>
      </c>
      <c r="B89" s="4">
        <f t="shared" si="4"/>
        <v>0</v>
      </c>
      <c r="C89" s="19"/>
      <c r="D89" s="19"/>
      <c r="E89" s="19"/>
      <c r="F89" s="19"/>
      <c r="G89" s="19"/>
      <c r="H89" s="19"/>
      <c r="I89" s="19"/>
      <c r="J89" s="4">
        <f t="shared" si="5"/>
        <v>0</v>
      </c>
      <c r="K89" s="19"/>
    </row>
    <row r="90" spans="1:11" x14ac:dyDescent="0.3">
      <c r="A90" s="8" t="s">
        <v>389</v>
      </c>
      <c r="B90" s="4">
        <f t="shared" si="4"/>
        <v>0</v>
      </c>
      <c r="C90" s="19"/>
      <c r="D90" s="19"/>
      <c r="E90" s="19"/>
      <c r="F90" s="19"/>
      <c r="G90" s="19"/>
      <c r="H90" s="19"/>
      <c r="I90" s="19"/>
      <c r="J90" s="4">
        <f t="shared" si="5"/>
        <v>0</v>
      </c>
      <c r="K90" s="19"/>
    </row>
    <row r="91" spans="1:11" x14ac:dyDescent="0.3">
      <c r="A91" s="8" t="s">
        <v>390</v>
      </c>
      <c r="B91" s="4">
        <f t="shared" si="4"/>
        <v>0</v>
      </c>
      <c r="C91" s="19"/>
      <c r="D91" s="19"/>
      <c r="E91" s="19"/>
      <c r="F91" s="19"/>
      <c r="G91" s="19"/>
      <c r="H91" s="19"/>
      <c r="I91" s="19"/>
      <c r="J91" s="4">
        <f t="shared" si="5"/>
        <v>0</v>
      </c>
      <c r="K91" s="19"/>
    </row>
    <row r="92" spans="1:11" x14ac:dyDescent="0.3">
      <c r="A92" s="8" t="s">
        <v>391</v>
      </c>
      <c r="B92" s="4">
        <f t="shared" si="4"/>
        <v>0</v>
      </c>
      <c r="C92" s="19"/>
      <c r="D92" s="19"/>
      <c r="E92" s="19"/>
      <c r="F92" s="19"/>
      <c r="G92" s="19"/>
      <c r="H92" s="19"/>
      <c r="I92" s="19"/>
      <c r="J92" s="4">
        <f t="shared" si="5"/>
        <v>0</v>
      </c>
      <c r="K92" s="19"/>
    </row>
    <row r="93" spans="1:11" x14ac:dyDescent="0.3">
      <c r="A93" s="8" t="s">
        <v>392</v>
      </c>
      <c r="B93" s="4">
        <f t="shared" si="4"/>
        <v>0</v>
      </c>
      <c r="C93" s="19"/>
      <c r="D93" s="19"/>
      <c r="E93" s="19"/>
      <c r="F93" s="19"/>
      <c r="G93" s="19"/>
      <c r="H93" s="19"/>
      <c r="I93" s="19"/>
      <c r="J93" s="4">
        <f t="shared" si="5"/>
        <v>0</v>
      </c>
      <c r="K93" s="19"/>
    </row>
    <row r="94" spans="1:11" x14ac:dyDescent="0.3">
      <c r="A94" s="8" t="s">
        <v>393</v>
      </c>
      <c r="B94" s="4">
        <f t="shared" si="4"/>
        <v>0</v>
      </c>
      <c r="C94" s="19"/>
      <c r="D94" s="19"/>
      <c r="E94" s="19"/>
      <c r="F94" s="19"/>
      <c r="G94" s="19"/>
      <c r="H94" s="19"/>
      <c r="I94" s="19"/>
      <c r="J94" s="4">
        <f t="shared" si="5"/>
        <v>0</v>
      </c>
      <c r="K94" s="19"/>
    </row>
    <row r="95" spans="1:11" x14ac:dyDescent="0.3">
      <c r="A95" s="8" t="s">
        <v>394</v>
      </c>
      <c r="B95" s="4">
        <f t="shared" si="4"/>
        <v>0</v>
      </c>
      <c r="C95" s="19"/>
      <c r="D95" s="19"/>
      <c r="E95" s="19"/>
      <c r="F95" s="19"/>
      <c r="G95" s="19"/>
      <c r="H95" s="19"/>
      <c r="I95" s="19"/>
      <c r="J95" s="4">
        <f t="shared" si="5"/>
        <v>0</v>
      </c>
      <c r="K95" s="19"/>
    </row>
    <row r="96" spans="1:11" x14ac:dyDescent="0.3">
      <c r="A96" s="8" t="s">
        <v>395</v>
      </c>
      <c r="B96" s="4">
        <f t="shared" si="4"/>
        <v>0</v>
      </c>
      <c r="C96" s="19"/>
      <c r="D96" s="19"/>
      <c r="E96" s="19"/>
      <c r="F96" s="19"/>
      <c r="G96" s="19"/>
      <c r="H96" s="19"/>
      <c r="I96" s="19"/>
      <c r="J96" s="4">
        <f t="shared" si="5"/>
        <v>0</v>
      </c>
      <c r="K96" s="19"/>
    </row>
    <row r="97" spans="1:11" x14ac:dyDescent="0.3">
      <c r="A97" s="8" t="s">
        <v>396</v>
      </c>
      <c r="B97" s="4">
        <f t="shared" si="4"/>
        <v>0</v>
      </c>
      <c r="C97" s="19"/>
      <c r="D97" s="19"/>
      <c r="E97" s="19"/>
      <c r="F97" s="19"/>
      <c r="G97" s="19"/>
      <c r="H97" s="19"/>
      <c r="I97" s="19"/>
      <c r="J97" s="4">
        <f t="shared" si="5"/>
        <v>0</v>
      </c>
      <c r="K97" s="19"/>
    </row>
    <row r="98" spans="1:11" x14ac:dyDescent="0.3">
      <c r="A98" s="8" t="s">
        <v>397</v>
      </c>
      <c r="B98" s="4">
        <f t="shared" si="4"/>
        <v>0</v>
      </c>
      <c r="C98" s="19"/>
      <c r="D98" s="19"/>
      <c r="E98" s="19"/>
      <c r="F98" s="19"/>
      <c r="G98" s="19"/>
      <c r="H98" s="19"/>
      <c r="I98" s="19"/>
      <c r="J98" s="4">
        <f t="shared" si="5"/>
        <v>0</v>
      </c>
      <c r="K98" s="19"/>
    </row>
    <row r="99" spans="1:11" x14ac:dyDescent="0.3">
      <c r="A99" s="8" t="s">
        <v>398</v>
      </c>
      <c r="B99" s="4">
        <f t="shared" si="4"/>
        <v>0</v>
      </c>
      <c r="C99" s="19"/>
      <c r="D99" s="19"/>
      <c r="E99" s="19"/>
      <c r="F99" s="19"/>
      <c r="G99" s="19"/>
      <c r="H99" s="19"/>
      <c r="I99" s="19"/>
      <c r="J99" s="4">
        <f t="shared" si="5"/>
        <v>0</v>
      </c>
      <c r="K99" s="19"/>
    </row>
    <row r="100" spans="1:11" x14ac:dyDescent="0.3">
      <c r="A100" s="8" t="s">
        <v>399</v>
      </c>
      <c r="B100" s="4">
        <f t="shared" si="4"/>
        <v>0</v>
      </c>
      <c r="C100" s="19"/>
      <c r="D100" s="19"/>
      <c r="E100" s="19"/>
      <c r="F100" s="19"/>
      <c r="G100" s="19"/>
      <c r="H100" s="19"/>
      <c r="I100" s="19"/>
      <c r="J100" s="4">
        <f t="shared" si="5"/>
        <v>0</v>
      </c>
      <c r="K100" s="19"/>
    </row>
    <row r="101" spans="1:11" x14ac:dyDescent="0.3">
      <c r="A101" s="8" t="s">
        <v>400</v>
      </c>
      <c r="B101" s="4">
        <f t="shared" ref="B101:B132" si="6">SUM(C101,E101,G101,I101)</f>
        <v>0</v>
      </c>
      <c r="C101" s="19"/>
      <c r="D101" s="19"/>
      <c r="E101" s="19"/>
      <c r="F101" s="19"/>
      <c r="G101" s="19"/>
      <c r="H101" s="19"/>
      <c r="I101" s="19"/>
      <c r="J101" s="4">
        <f t="shared" ref="J101:J132" si="7">(C101*D101+E101*F101+G101*H101)/10000</f>
        <v>0</v>
      </c>
      <c r="K101" s="19"/>
    </row>
    <row r="102" spans="1:11" x14ac:dyDescent="0.3">
      <c r="A102" s="8" t="s">
        <v>401</v>
      </c>
      <c r="B102" s="4">
        <f t="shared" si="6"/>
        <v>0</v>
      </c>
      <c r="C102" s="19"/>
      <c r="D102" s="19"/>
      <c r="E102" s="19"/>
      <c r="F102" s="19"/>
      <c r="G102" s="19"/>
      <c r="H102" s="19"/>
      <c r="I102" s="19"/>
      <c r="J102" s="4">
        <f t="shared" si="7"/>
        <v>0</v>
      </c>
      <c r="K102" s="19"/>
    </row>
    <row r="103" spans="1:11" x14ac:dyDescent="0.3">
      <c r="A103" s="8" t="s">
        <v>402</v>
      </c>
      <c r="B103" s="4">
        <f t="shared" si="6"/>
        <v>0</v>
      </c>
      <c r="C103" s="19"/>
      <c r="D103" s="19"/>
      <c r="E103" s="19"/>
      <c r="F103" s="19"/>
      <c r="G103" s="19"/>
      <c r="H103" s="19"/>
      <c r="I103" s="19"/>
      <c r="J103" s="4">
        <f t="shared" si="7"/>
        <v>0</v>
      </c>
      <c r="K103" s="19"/>
    </row>
    <row r="104" spans="1:11" x14ac:dyDescent="0.3">
      <c r="A104" s="8" t="s">
        <v>403</v>
      </c>
      <c r="B104" s="4">
        <f t="shared" si="6"/>
        <v>0</v>
      </c>
      <c r="C104" s="19"/>
      <c r="D104" s="19"/>
      <c r="E104" s="19"/>
      <c r="F104" s="19"/>
      <c r="G104" s="19"/>
      <c r="H104" s="19"/>
      <c r="I104" s="19"/>
      <c r="J104" s="4">
        <f t="shared" si="7"/>
        <v>0</v>
      </c>
      <c r="K104" s="19"/>
    </row>
    <row r="105" spans="1:11" x14ac:dyDescent="0.3">
      <c r="A105" s="8" t="s">
        <v>404</v>
      </c>
      <c r="B105" s="4">
        <f t="shared" si="6"/>
        <v>0</v>
      </c>
      <c r="C105" s="19"/>
      <c r="D105" s="19"/>
      <c r="E105" s="19"/>
      <c r="F105" s="19"/>
      <c r="G105" s="19"/>
      <c r="H105" s="19"/>
      <c r="I105" s="19"/>
      <c r="J105" s="4">
        <f t="shared" si="7"/>
        <v>0</v>
      </c>
      <c r="K105" s="19"/>
    </row>
    <row r="106" spans="1:11" x14ac:dyDescent="0.3">
      <c r="A106" s="8" t="s">
        <v>405</v>
      </c>
      <c r="B106" s="4">
        <f t="shared" si="6"/>
        <v>0</v>
      </c>
      <c r="C106" s="19"/>
      <c r="D106" s="19"/>
      <c r="E106" s="19"/>
      <c r="F106" s="19"/>
      <c r="G106" s="19"/>
      <c r="H106" s="19"/>
      <c r="I106" s="19"/>
      <c r="J106" s="4">
        <f t="shared" si="7"/>
        <v>0</v>
      </c>
      <c r="K106" s="19"/>
    </row>
    <row r="107" spans="1:11" x14ac:dyDescent="0.3">
      <c r="A107" s="8" t="s">
        <v>406</v>
      </c>
      <c r="B107" s="4">
        <f t="shared" si="6"/>
        <v>0</v>
      </c>
      <c r="C107" s="19"/>
      <c r="D107" s="19"/>
      <c r="E107" s="19"/>
      <c r="F107" s="19"/>
      <c r="G107" s="19"/>
      <c r="H107" s="19"/>
      <c r="I107" s="19"/>
      <c r="J107" s="4">
        <f t="shared" si="7"/>
        <v>0</v>
      </c>
      <c r="K107" s="19"/>
    </row>
    <row r="108" spans="1:11" x14ac:dyDescent="0.3">
      <c r="A108" s="8" t="s">
        <v>407</v>
      </c>
      <c r="B108" s="4">
        <f t="shared" si="6"/>
        <v>0</v>
      </c>
      <c r="C108" s="19"/>
      <c r="D108" s="19"/>
      <c r="E108" s="19"/>
      <c r="F108" s="19"/>
      <c r="G108" s="19"/>
      <c r="H108" s="19"/>
      <c r="I108" s="19"/>
      <c r="J108" s="4">
        <f t="shared" si="7"/>
        <v>0</v>
      </c>
      <c r="K108" s="19"/>
    </row>
    <row r="109" spans="1:11" x14ac:dyDescent="0.3">
      <c r="A109" s="8" t="s">
        <v>408</v>
      </c>
      <c r="B109" s="4">
        <f t="shared" si="6"/>
        <v>0</v>
      </c>
      <c r="C109" s="19"/>
      <c r="D109" s="19"/>
      <c r="E109" s="19"/>
      <c r="F109" s="19"/>
      <c r="G109" s="19"/>
      <c r="H109" s="19"/>
      <c r="I109" s="19"/>
      <c r="J109" s="4">
        <f t="shared" si="7"/>
        <v>0</v>
      </c>
      <c r="K109" s="19"/>
    </row>
    <row r="110" spans="1:11" x14ac:dyDescent="0.3">
      <c r="A110" s="8" t="s">
        <v>409</v>
      </c>
      <c r="B110" s="4">
        <f t="shared" si="6"/>
        <v>0</v>
      </c>
      <c r="C110" s="19"/>
      <c r="D110" s="19"/>
      <c r="E110" s="19"/>
      <c r="F110" s="19"/>
      <c r="G110" s="19"/>
      <c r="H110" s="19"/>
      <c r="I110" s="19"/>
      <c r="J110" s="4">
        <f t="shared" si="7"/>
        <v>0</v>
      </c>
      <c r="K110" s="19"/>
    </row>
    <row r="111" spans="1:11" x14ac:dyDescent="0.3">
      <c r="A111" s="8" t="s">
        <v>410</v>
      </c>
      <c r="B111" s="4">
        <f t="shared" si="6"/>
        <v>0</v>
      </c>
      <c r="C111" s="19"/>
      <c r="D111" s="19"/>
      <c r="E111" s="19"/>
      <c r="F111" s="19"/>
      <c r="G111" s="19"/>
      <c r="H111" s="19"/>
      <c r="I111" s="19"/>
      <c r="J111" s="4">
        <f t="shared" si="7"/>
        <v>0</v>
      </c>
      <c r="K111" s="19"/>
    </row>
    <row r="112" spans="1:11" x14ac:dyDescent="0.3">
      <c r="A112" s="8" t="s">
        <v>411</v>
      </c>
      <c r="B112" s="4">
        <f t="shared" si="6"/>
        <v>0</v>
      </c>
      <c r="C112" s="19"/>
      <c r="D112" s="19"/>
      <c r="E112" s="19"/>
      <c r="F112" s="19"/>
      <c r="G112" s="19"/>
      <c r="H112" s="19"/>
      <c r="I112" s="19"/>
      <c r="J112" s="4">
        <f t="shared" si="7"/>
        <v>0</v>
      </c>
      <c r="K112" s="19"/>
    </row>
    <row r="113" spans="1:11" x14ac:dyDescent="0.3">
      <c r="A113" s="8" t="s">
        <v>412</v>
      </c>
      <c r="B113" s="4">
        <f t="shared" si="6"/>
        <v>0</v>
      </c>
      <c r="C113" s="19"/>
      <c r="D113" s="19"/>
      <c r="E113" s="19"/>
      <c r="F113" s="19"/>
      <c r="G113" s="19"/>
      <c r="H113" s="19"/>
      <c r="I113" s="19"/>
      <c r="J113" s="4">
        <f t="shared" si="7"/>
        <v>0</v>
      </c>
      <c r="K113" s="19"/>
    </row>
    <row r="114" spans="1:11" x14ac:dyDescent="0.3">
      <c r="A114" s="8" t="s">
        <v>413</v>
      </c>
      <c r="B114" s="4">
        <f t="shared" si="6"/>
        <v>0</v>
      </c>
      <c r="C114" s="19"/>
      <c r="D114" s="19"/>
      <c r="E114" s="19"/>
      <c r="F114" s="19"/>
      <c r="G114" s="19"/>
      <c r="H114" s="19"/>
      <c r="I114" s="19"/>
      <c r="J114" s="4">
        <f t="shared" si="7"/>
        <v>0</v>
      </c>
      <c r="K114" s="19"/>
    </row>
    <row r="115" spans="1:11" x14ac:dyDescent="0.3">
      <c r="A115" s="8" t="s">
        <v>414</v>
      </c>
      <c r="B115" s="4">
        <f t="shared" si="6"/>
        <v>0</v>
      </c>
      <c r="C115" s="19"/>
      <c r="D115" s="19"/>
      <c r="E115" s="19"/>
      <c r="F115" s="19"/>
      <c r="G115" s="19"/>
      <c r="H115" s="19"/>
      <c r="I115" s="19"/>
      <c r="J115" s="4">
        <f t="shared" si="7"/>
        <v>0</v>
      </c>
      <c r="K115" s="19"/>
    </row>
    <row r="116" spans="1:11" x14ac:dyDescent="0.3">
      <c r="A116" s="8" t="s">
        <v>415</v>
      </c>
      <c r="B116" s="4">
        <f t="shared" si="6"/>
        <v>0</v>
      </c>
      <c r="C116" s="19"/>
      <c r="D116" s="19"/>
      <c r="E116" s="19"/>
      <c r="F116" s="19"/>
      <c r="G116" s="19"/>
      <c r="H116" s="19"/>
      <c r="I116" s="19"/>
      <c r="J116" s="4">
        <f t="shared" si="7"/>
        <v>0</v>
      </c>
      <c r="K116" s="19"/>
    </row>
    <row r="117" spans="1:11" x14ac:dyDescent="0.3">
      <c r="A117" s="8" t="s">
        <v>416</v>
      </c>
      <c r="B117" s="4">
        <f t="shared" si="6"/>
        <v>0</v>
      </c>
      <c r="C117" s="19"/>
      <c r="D117" s="19"/>
      <c r="E117" s="19"/>
      <c r="F117" s="19"/>
      <c r="G117" s="19"/>
      <c r="H117" s="19"/>
      <c r="I117" s="19"/>
      <c r="J117" s="4">
        <f t="shared" si="7"/>
        <v>0</v>
      </c>
      <c r="K117" s="19"/>
    </row>
    <row r="118" spans="1:11" x14ac:dyDescent="0.3">
      <c r="A118" s="8" t="s">
        <v>417</v>
      </c>
      <c r="B118" s="4">
        <f t="shared" si="6"/>
        <v>0</v>
      </c>
      <c r="C118" s="19"/>
      <c r="D118" s="19"/>
      <c r="E118" s="19"/>
      <c r="F118" s="19"/>
      <c r="G118" s="19"/>
      <c r="H118" s="19"/>
      <c r="I118" s="19"/>
      <c r="J118" s="4">
        <f t="shared" si="7"/>
        <v>0</v>
      </c>
      <c r="K118" s="19"/>
    </row>
    <row r="119" spans="1:11" x14ac:dyDescent="0.3">
      <c r="A119" s="8" t="s">
        <v>418</v>
      </c>
      <c r="B119" s="4">
        <f t="shared" si="6"/>
        <v>0</v>
      </c>
      <c r="C119" s="19"/>
      <c r="D119" s="19"/>
      <c r="E119" s="19"/>
      <c r="F119" s="19"/>
      <c r="G119" s="19"/>
      <c r="H119" s="19"/>
      <c r="I119" s="19"/>
      <c r="J119" s="4">
        <f t="shared" si="7"/>
        <v>0</v>
      </c>
      <c r="K119" s="19"/>
    </row>
    <row r="120" spans="1:11" x14ac:dyDescent="0.3">
      <c r="A120" s="8" t="s">
        <v>419</v>
      </c>
      <c r="B120" s="4">
        <f t="shared" si="6"/>
        <v>0</v>
      </c>
      <c r="C120" s="19"/>
      <c r="D120" s="19"/>
      <c r="E120" s="19"/>
      <c r="F120" s="19"/>
      <c r="G120" s="19"/>
      <c r="H120" s="19"/>
      <c r="I120" s="19"/>
      <c r="J120" s="4">
        <f t="shared" si="7"/>
        <v>0</v>
      </c>
      <c r="K120" s="19"/>
    </row>
    <row r="121" spans="1:11" x14ac:dyDescent="0.3">
      <c r="A121" s="8" t="s">
        <v>420</v>
      </c>
      <c r="B121" s="4">
        <f t="shared" si="6"/>
        <v>0</v>
      </c>
      <c r="C121" s="19"/>
      <c r="D121" s="19"/>
      <c r="E121" s="19"/>
      <c r="F121" s="19"/>
      <c r="G121" s="19"/>
      <c r="H121" s="19"/>
      <c r="I121" s="19"/>
      <c r="J121" s="4">
        <f t="shared" si="7"/>
        <v>0</v>
      </c>
      <c r="K121" s="19"/>
    </row>
    <row r="122" spans="1:11" x14ac:dyDescent="0.3">
      <c r="A122" s="8" t="s">
        <v>421</v>
      </c>
      <c r="B122" s="4">
        <f t="shared" si="6"/>
        <v>0</v>
      </c>
      <c r="C122" s="19"/>
      <c r="D122" s="19"/>
      <c r="E122" s="19"/>
      <c r="F122" s="19"/>
      <c r="G122" s="19"/>
      <c r="H122" s="19"/>
      <c r="I122" s="19"/>
      <c r="J122" s="4">
        <f t="shared" si="7"/>
        <v>0</v>
      </c>
      <c r="K122" s="19"/>
    </row>
    <row r="123" spans="1:11" x14ac:dyDescent="0.3">
      <c r="A123" s="8" t="s">
        <v>422</v>
      </c>
      <c r="B123" s="4">
        <f t="shared" si="6"/>
        <v>0</v>
      </c>
      <c r="C123" s="19"/>
      <c r="D123" s="19"/>
      <c r="E123" s="19"/>
      <c r="F123" s="19"/>
      <c r="G123" s="19"/>
      <c r="H123" s="19"/>
      <c r="I123" s="19"/>
      <c r="J123" s="4">
        <f t="shared" si="7"/>
        <v>0</v>
      </c>
      <c r="K123" s="19"/>
    </row>
    <row r="124" spans="1:11" x14ac:dyDescent="0.3">
      <c r="A124" s="8" t="s">
        <v>423</v>
      </c>
      <c r="B124" s="4">
        <f t="shared" si="6"/>
        <v>0</v>
      </c>
      <c r="C124" s="19"/>
      <c r="D124" s="19"/>
      <c r="E124" s="19"/>
      <c r="F124" s="19"/>
      <c r="G124" s="19"/>
      <c r="H124" s="19"/>
      <c r="I124" s="19"/>
      <c r="J124" s="4">
        <f t="shared" si="7"/>
        <v>0</v>
      </c>
      <c r="K124" s="19"/>
    </row>
    <row r="125" spans="1:11" x14ac:dyDescent="0.3">
      <c r="A125" s="8" t="s">
        <v>424</v>
      </c>
      <c r="B125" s="4">
        <f t="shared" si="6"/>
        <v>0</v>
      </c>
      <c r="C125" s="19"/>
      <c r="D125" s="19"/>
      <c r="E125" s="19"/>
      <c r="F125" s="19"/>
      <c r="G125" s="19"/>
      <c r="H125" s="19"/>
      <c r="I125" s="19"/>
      <c r="J125" s="4">
        <f t="shared" si="7"/>
        <v>0</v>
      </c>
      <c r="K125" s="19"/>
    </row>
    <row r="126" spans="1:11" x14ac:dyDescent="0.3">
      <c r="A126" s="8" t="s">
        <v>425</v>
      </c>
      <c r="B126" s="4">
        <f t="shared" si="6"/>
        <v>0</v>
      </c>
      <c r="C126" s="19"/>
      <c r="D126" s="19"/>
      <c r="E126" s="19"/>
      <c r="F126" s="19"/>
      <c r="G126" s="19"/>
      <c r="H126" s="19"/>
      <c r="I126" s="19"/>
      <c r="J126" s="4">
        <f t="shared" si="7"/>
        <v>0</v>
      </c>
      <c r="K126" s="19"/>
    </row>
    <row r="127" spans="1:11" x14ac:dyDescent="0.3">
      <c r="A127" s="8" t="s">
        <v>426</v>
      </c>
      <c r="B127" s="4">
        <f t="shared" si="6"/>
        <v>0</v>
      </c>
      <c r="C127" s="19"/>
      <c r="D127" s="19"/>
      <c r="E127" s="19"/>
      <c r="F127" s="19"/>
      <c r="G127" s="19"/>
      <c r="H127" s="19"/>
      <c r="I127" s="19"/>
      <c r="J127" s="4">
        <f t="shared" si="7"/>
        <v>0</v>
      </c>
      <c r="K127" s="19"/>
    </row>
    <row r="128" spans="1:11" x14ac:dyDescent="0.3">
      <c r="A128" s="8" t="s">
        <v>427</v>
      </c>
      <c r="B128" s="4">
        <f t="shared" si="6"/>
        <v>0</v>
      </c>
      <c r="C128" s="19"/>
      <c r="D128" s="19"/>
      <c r="E128" s="19"/>
      <c r="F128" s="19"/>
      <c r="G128" s="19"/>
      <c r="H128" s="19"/>
      <c r="I128" s="19"/>
      <c r="J128" s="4">
        <f t="shared" si="7"/>
        <v>0</v>
      </c>
      <c r="K128" s="19"/>
    </row>
    <row r="129" spans="1:11" x14ac:dyDescent="0.3">
      <c r="A129" s="8" t="s">
        <v>428</v>
      </c>
      <c r="B129" s="4">
        <f t="shared" si="6"/>
        <v>0</v>
      </c>
      <c r="C129" s="19"/>
      <c r="D129" s="19"/>
      <c r="E129" s="19"/>
      <c r="F129" s="19"/>
      <c r="G129" s="19"/>
      <c r="H129" s="19"/>
      <c r="I129" s="19"/>
      <c r="J129" s="4">
        <f t="shared" si="7"/>
        <v>0</v>
      </c>
      <c r="K129" s="19"/>
    </row>
    <row r="130" spans="1:11" x14ac:dyDescent="0.3">
      <c r="A130" s="8" t="s">
        <v>429</v>
      </c>
      <c r="B130" s="4">
        <f t="shared" si="6"/>
        <v>0</v>
      </c>
      <c r="C130" s="19"/>
      <c r="D130" s="19"/>
      <c r="E130" s="19"/>
      <c r="F130" s="19"/>
      <c r="G130" s="19"/>
      <c r="H130" s="19"/>
      <c r="I130" s="19"/>
      <c r="J130" s="4">
        <f t="shared" si="7"/>
        <v>0</v>
      </c>
      <c r="K130" s="19"/>
    </row>
    <row r="131" spans="1:11" x14ac:dyDescent="0.3">
      <c r="A131" s="8" t="s">
        <v>430</v>
      </c>
      <c r="B131" s="4">
        <f t="shared" si="6"/>
        <v>0</v>
      </c>
      <c r="C131" s="19"/>
      <c r="D131" s="19"/>
      <c r="E131" s="19"/>
      <c r="F131" s="19"/>
      <c r="G131" s="19"/>
      <c r="H131" s="19"/>
      <c r="I131" s="19"/>
      <c r="J131" s="4">
        <f t="shared" si="7"/>
        <v>0</v>
      </c>
      <c r="K131" s="19"/>
    </row>
    <row r="132" spans="1:11" x14ac:dyDescent="0.3">
      <c r="A132" s="8" t="s">
        <v>431</v>
      </c>
      <c r="B132" s="4">
        <f t="shared" si="6"/>
        <v>0</v>
      </c>
      <c r="C132" s="19"/>
      <c r="D132" s="19"/>
      <c r="E132" s="19"/>
      <c r="F132" s="19"/>
      <c r="G132" s="19"/>
      <c r="H132" s="19"/>
      <c r="I132" s="19"/>
      <c r="J132" s="4">
        <f t="shared" si="7"/>
        <v>0</v>
      </c>
      <c r="K132" s="19"/>
    </row>
    <row r="133" spans="1:11" x14ac:dyDescent="0.3">
      <c r="A133" s="8" t="s">
        <v>432</v>
      </c>
      <c r="B133" s="4">
        <f t="shared" ref="B133:B164" si="8">SUM(C133,E133,G133,I133)</f>
        <v>0</v>
      </c>
      <c r="C133" s="19"/>
      <c r="D133" s="19"/>
      <c r="E133" s="19"/>
      <c r="F133" s="19"/>
      <c r="G133" s="19"/>
      <c r="H133" s="19"/>
      <c r="I133" s="19"/>
      <c r="J133" s="4">
        <f t="shared" ref="J133:J154" si="9">(C133*D133+E133*F133+G133*H133)/10000</f>
        <v>0</v>
      </c>
      <c r="K133" s="19"/>
    </row>
    <row r="134" spans="1:11" x14ac:dyDescent="0.3">
      <c r="A134" s="8" t="s">
        <v>433</v>
      </c>
      <c r="B134" s="4">
        <f t="shared" si="8"/>
        <v>0</v>
      </c>
      <c r="C134" s="19"/>
      <c r="D134" s="19"/>
      <c r="E134" s="19"/>
      <c r="F134" s="19"/>
      <c r="G134" s="19"/>
      <c r="H134" s="19"/>
      <c r="I134" s="19"/>
      <c r="J134" s="4">
        <f t="shared" si="9"/>
        <v>0</v>
      </c>
      <c r="K134" s="19"/>
    </row>
    <row r="135" spans="1:11" x14ac:dyDescent="0.3">
      <c r="A135" s="8" t="s">
        <v>434</v>
      </c>
      <c r="B135" s="4">
        <f t="shared" si="8"/>
        <v>0</v>
      </c>
      <c r="C135" s="19"/>
      <c r="D135" s="19"/>
      <c r="E135" s="19"/>
      <c r="F135" s="19"/>
      <c r="G135" s="19"/>
      <c r="H135" s="19"/>
      <c r="I135" s="19"/>
      <c r="J135" s="4">
        <f t="shared" si="9"/>
        <v>0</v>
      </c>
      <c r="K135" s="19"/>
    </row>
    <row r="136" spans="1:11" x14ac:dyDescent="0.3">
      <c r="A136" s="8" t="s">
        <v>435</v>
      </c>
      <c r="B136" s="4">
        <f t="shared" si="8"/>
        <v>0</v>
      </c>
      <c r="C136" s="19"/>
      <c r="D136" s="19"/>
      <c r="E136" s="19"/>
      <c r="F136" s="19"/>
      <c r="G136" s="19"/>
      <c r="H136" s="19"/>
      <c r="I136" s="19"/>
      <c r="J136" s="4">
        <f t="shared" si="9"/>
        <v>0</v>
      </c>
      <c r="K136" s="19"/>
    </row>
    <row r="137" spans="1:11" x14ac:dyDescent="0.3">
      <c r="A137" s="8" t="s">
        <v>436</v>
      </c>
      <c r="B137" s="4">
        <f t="shared" si="8"/>
        <v>0</v>
      </c>
      <c r="C137" s="19"/>
      <c r="D137" s="19"/>
      <c r="E137" s="19"/>
      <c r="F137" s="19"/>
      <c r="G137" s="19"/>
      <c r="H137" s="19"/>
      <c r="I137" s="19"/>
      <c r="J137" s="4">
        <f t="shared" si="9"/>
        <v>0</v>
      </c>
      <c r="K137" s="19"/>
    </row>
    <row r="138" spans="1:11" x14ac:dyDescent="0.3">
      <c r="A138" s="8" t="s">
        <v>437</v>
      </c>
      <c r="B138" s="4">
        <f t="shared" si="8"/>
        <v>0</v>
      </c>
      <c r="C138" s="19"/>
      <c r="D138" s="19"/>
      <c r="E138" s="19"/>
      <c r="F138" s="19"/>
      <c r="G138" s="19"/>
      <c r="H138" s="19"/>
      <c r="I138" s="19"/>
      <c r="J138" s="4">
        <f t="shared" si="9"/>
        <v>0</v>
      </c>
      <c r="K138" s="19"/>
    </row>
    <row r="139" spans="1:11" x14ac:dyDescent="0.3">
      <c r="A139" s="8" t="s">
        <v>438</v>
      </c>
      <c r="B139" s="4">
        <f t="shared" si="8"/>
        <v>0</v>
      </c>
      <c r="C139" s="19"/>
      <c r="D139" s="19"/>
      <c r="E139" s="19"/>
      <c r="F139" s="19"/>
      <c r="G139" s="19"/>
      <c r="H139" s="19"/>
      <c r="I139" s="19"/>
      <c r="J139" s="4">
        <f t="shared" si="9"/>
        <v>0</v>
      </c>
      <c r="K139" s="19"/>
    </row>
    <row r="140" spans="1:11" x14ac:dyDescent="0.3">
      <c r="A140" s="8" t="s">
        <v>439</v>
      </c>
      <c r="B140" s="4">
        <f t="shared" si="8"/>
        <v>0</v>
      </c>
      <c r="C140" s="19"/>
      <c r="D140" s="19"/>
      <c r="E140" s="19"/>
      <c r="F140" s="19"/>
      <c r="G140" s="19"/>
      <c r="H140" s="19"/>
      <c r="I140" s="19"/>
      <c r="J140" s="4">
        <f t="shared" si="9"/>
        <v>0</v>
      </c>
      <c r="K140" s="19"/>
    </row>
    <row r="141" spans="1:11" x14ac:dyDescent="0.3">
      <c r="A141" s="8" t="s">
        <v>440</v>
      </c>
      <c r="B141" s="4">
        <f t="shared" si="8"/>
        <v>0</v>
      </c>
      <c r="C141" s="19"/>
      <c r="D141" s="19"/>
      <c r="E141" s="19"/>
      <c r="F141" s="19"/>
      <c r="G141" s="19"/>
      <c r="H141" s="19"/>
      <c r="I141" s="19"/>
      <c r="J141" s="4">
        <f t="shared" si="9"/>
        <v>0</v>
      </c>
      <c r="K141" s="19"/>
    </row>
    <row r="142" spans="1:11" x14ac:dyDescent="0.3">
      <c r="A142" s="8" t="s">
        <v>441</v>
      </c>
      <c r="B142" s="4">
        <f t="shared" si="8"/>
        <v>0</v>
      </c>
      <c r="C142" s="19"/>
      <c r="D142" s="19"/>
      <c r="E142" s="19"/>
      <c r="F142" s="19"/>
      <c r="G142" s="19"/>
      <c r="H142" s="19"/>
      <c r="I142" s="19"/>
      <c r="J142" s="4">
        <f t="shared" si="9"/>
        <v>0</v>
      </c>
      <c r="K142" s="19"/>
    </row>
    <row r="143" spans="1:11" x14ac:dyDescent="0.3">
      <c r="A143" s="8" t="s">
        <v>442</v>
      </c>
      <c r="B143" s="4">
        <f t="shared" si="8"/>
        <v>0</v>
      </c>
      <c r="C143" s="19"/>
      <c r="D143" s="19"/>
      <c r="E143" s="19"/>
      <c r="F143" s="19"/>
      <c r="G143" s="19"/>
      <c r="H143" s="19"/>
      <c r="I143" s="19"/>
      <c r="J143" s="4">
        <f t="shared" si="9"/>
        <v>0</v>
      </c>
      <c r="K143" s="19"/>
    </row>
    <row r="144" spans="1:11" x14ac:dyDescent="0.3">
      <c r="A144" s="8" t="s">
        <v>443</v>
      </c>
      <c r="B144" s="4">
        <f t="shared" si="8"/>
        <v>0</v>
      </c>
      <c r="C144" s="19"/>
      <c r="D144" s="19"/>
      <c r="E144" s="19"/>
      <c r="F144" s="19"/>
      <c r="G144" s="19"/>
      <c r="H144" s="19"/>
      <c r="I144" s="19"/>
      <c r="J144" s="4">
        <f t="shared" si="9"/>
        <v>0</v>
      </c>
      <c r="K144" s="19"/>
    </row>
    <row r="145" spans="1:11" x14ac:dyDescent="0.3">
      <c r="A145" s="8" t="s">
        <v>444</v>
      </c>
      <c r="B145" s="4">
        <f t="shared" si="8"/>
        <v>0</v>
      </c>
      <c r="C145" s="19"/>
      <c r="D145" s="19"/>
      <c r="E145" s="19"/>
      <c r="F145" s="19"/>
      <c r="G145" s="19"/>
      <c r="H145" s="19"/>
      <c r="I145" s="19"/>
      <c r="J145" s="4">
        <f t="shared" si="9"/>
        <v>0</v>
      </c>
      <c r="K145" s="19"/>
    </row>
    <row r="146" spans="1:11" x14ac:dyDescent="0.3">
      <c r="A146" s="8" t="s">
        <v>445</v>
      </c>
      <c r="B146" s="4">
        <f t="shared" si="8"/>
        <v>0</v>
      </c>
      <c r="C146" s="19"/>
      <c r="D146" s="19"/>
      <c r="E146" s="19"/>
      <c r="F146" s="19"/>
      <c r="G146" s="19"/>
      <c r="H146" s="19"/>
      <c r="I146" s="19"/>
      <c r="J146" s="4">
        <f t="shared" si="9"/>
        <v>0</v>
      </c>
      <c r="K146" s="19"/>
    </row>
    <row r="147" spans="1:11" x14ac:dyDescent="0.3">
      <c r="A147" s="8" t="s">
        <v>446</v>
      </c>
      <c r="B147" s="4">
        <f t="shared" si="8"/>
        <v>0</v>
      </c>
      <c r="C147" s="19"/>
      <c r="D147" s="19"/>
      <c r="E147" s="19"/>
      <c r="F147" s="19"/>
      <c r="G147" s="19"/>
      <c r="H147" s="19"/>
      <c r="I147" s="19"/>
      <c r="J147" s="4">
        <f t="shared" si="9"/>
        <v>0</v>
      </c>
      <c r="K147" s="19"/>
    </row>
    <row r="148" spans="1:11" x14ac:dyDescent="0.3">
      <c r="A148" s="8" t="s">
        <v>447</v>
      </c>
      <c r="B148" s="4">
        <f t="shared" si="8"/>
        <v>0</v>
      </c>
      <c r="C148" s="19"/>
      <c r="D148" s="19"/>
      <c r="E148" s="19"/>
      <c r="F148" s="19"/>
      <c r="G148" s="19"/>
      <c r="H148" s="19"/>
      <c r="I148" s="19"/>
      <c r="J148" s="4">
        <f t="shared" si="9"/>
        <v>0</v>
      </c>
      <c r="K148" s="19"/>
    </row>
    <row r="149" spans="1:11" x14ac:dyDescent="0.3">
      <c r="A149" s="8" t="s">
        <v>448</v>
      </c>
      <c r="B149" s="4">
        <f t="shared" si="8"/>
        <v>0</v>
      </c>
      <c r="C149" s="19"/>
      <c r="D149" s="19"/>
      <c r="E149" s="19"/>
      <c r="F149" s="19"/>
      <c r="G149" s="19"/>
      <c r="H149" s="19"/>
      <c r="I149" s="19"/>
      <c r="J149" s="4">
        <f t="shared" si="9"/>
        <v>0</v>
      </c>
      <c r="K149" s="19"/>
    </row>
    <row r="150" spans="1:11" x14ac:dyDescent="0.3">
      <c r="A150" s="8" t="s">
        <v>449</v>
      </c>
      <c r="B150" s="4">
        <f t="shared" si="8"/>
        <v>0</v>
      </c>
      <c r="C150" s="19"/>
      <c r="D150" s="19"/>
      <c r="E150" s="19"/>
      <c r="F150" s="19"/>
      <c r="G150" s="19"/>
      <c r="H150" s="19"/>
      <c r="I150" s="19"/>
      <c r="J150" s="4">
        <f t="shared" si="9"/>
        <v>0</v>
      </c>
      <c r="K150" s="19"/>
    </row>
    <row r="151" spans="1:11" x14ac:dyDescent="0.3">
      <c r="A151" s="8" t="s">
        <v>450</v>
      </c>
      <c r="B151" s="4">
        <f t="shared" si="8"/>
        <v>0</v>
      </c>
      <c r="C151" s="19"/>
      <c r="D151" s="19"/>
      <c r="E151" s="19"/>
      <c r="F151" s="19"/>
      <c r="G151" s="19"/>
      <c r="H151" s="19"/>
      <c r="I151" s="19"/>
      <c r="J151" s="4">
        <f t="shared" si="9"/>
        <v>0</v>
      </c>
      <c r="K151" s="19"/>
    </row>
    <row r="152" spans="1:11" x14ac:dyDescent="0.3">
      <c r="A152" s="8" t="s">
        <v>451</v>
      </c>
      <c r="B152" s="4">
        <f t="shared" si="8"/>
        <v>0</v>
      </c>
      <c r="C152" s="19"/>
      <c r="D152" s="19"/>
      <c r="E152" s="19"/>
      <c r="F152" s="19"/>
      <c r="G152" s="19"/>
      <c r="H152" s="19"/>
      <c r="I152" s="19"/>
      <c r="J152" s="4">
        <f t="shared" si="9"/>
        <v>0</v>
      </c>
      <c r="K152" s="19"/>
    </row>
    <row r="153" spans="1:11" x14ac:dyDescent="0.3">
      <c r="A153" s="8" t="s">
        <v>452</v>
      </c>
      <c r="B153" s="4">
        <f t="shared" si="8"/>
        <v>0</v>
      </c>
      <c r="C153" s="19"/>
      <c r="D153" s="19"/>
      <c r="E153" s="19"/>
      <c r="F153" s="19"/>
      <c r="G153" s="19"/>
      <c r="H153" s="19"/>
      <c r="I153" s="19"/>
      <c r="J153" s="4">
        <f t="shared" si="9"/>
        <v>0</v>
      </c>
      <c r="K153" s="19"/>
    </row>
    <row r="154" spans="1:11" x14ac:dyDescent="0.3">
      <c r="A154" s="8" t="s">
        <v>453</v>
      </c>
      <c r="B154" s="4">
        <f t="shared" si="8"/>
        <v>0</v>
      </c>
      <c r="C154" s="19"/>
      <c r="D154" s="19"/>
      <c r="E154" s="19"/>
      <c r="F154" s="19"/>
      <c r="G154" s="19"/>
      <c r="H154" s="19"/>
      <c r="I154" s="19"/>
      <c r="J154" s="4">
        <f t="shared" si="9"/>
        <v>0</v>
      </c>
      <c r="K154" s="19"/>
    </row>
  </sheetData>
  <mergeCells count="2">
    <mergeCell ref="A2:K2"/>
    <mergeCell ref="A1:K1"/>
  </mergeCells>
  <phoneticPr fontId="24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5"/>
  <sheetViews>
    <sheetView workbookViewId="0">
      <selection activeCell="H37" sqref="H37"/>
    </sheetView>
  </sheetViews>
  <sheetFormatPr defaultRowHeight="16.5" x14ac:dyDescent="0.3"/>
  <cols>
    <col min="1" max="1" width="20" customWidth="1"/>
    <col min="2" max="4" width="18" customWidth="1"/>
    <col min="5" max="5" width="20" customWidth="1"/>
  </cols>
  <sheetData>
    <row r="1" spans="1:5" ht="26.25" x14ac:dyDescent="0.3">
      <c r="A1" s="64" t="s">
        <v>548</v>
      </c>
      <c r="B1" s="34"/>
      <c r="C1" s="34"/>
      <c r="D1" s="34"/>
      <c r="E1" s="34"/>
    </row>
    <row r="2" spans="1:5" ht="17.25" x14ac:dyDescent="0.3">
      <c r="A2" s="62" t="s">
        <v>549</v>
      </c>
      <c r="B2" s="34"/>
      <c r="C2" s="34"/>
      <c r="D2" s="34"/>
      <c r="E2" s="34"/>
    </row>
    <row r="5" spans="1:5" ht="19.5" x14ac:dyDescent="0.3">
      <c r="A5" s="65" t="s">
        <v>550</v>
      </c>
      <c r="B5" s="34"/>
      <c r="C5" s="34"/>
      <c r="D5" s="34"/>
      <c r="E5" s="34"/>
    </row>
    <row r="7" spans="1:5" x14ac:dyDescent="0.3">
      <c r="A7" s="20" t="s">
        <v>238</v>
      </c>
      <c r="B7" s="20" t="s">
        <v>551</v>
      </c>
      <c r="C7" s="20" t="s">
        <v>552</v>
      </c>
      <c r="D7" s="20" t="s">
        <v>553</v>
      </c>
      <c r="E7" s="20" t="s">
        <v>240</v>
      </c>
    </row>
    <row r="8" spans="1:5" x14ac:dyDescent="0.3">
      <c r="A8" t="s">
        <v>554</v>
      </c>
      <c r="B8" s="4" t="e">
        <f>'3.환경집계(주별)'!C5</f>
        <v>#DIV/0!</v>
      </c>
      <c r="C8" t="s">
        <v>555</v>
      </c>
      <c r="D8" t="e">
        <f>IF(AND(B8&gt;=23,B8&lt;=26),"✅적정","⚠️점검")</f>
        <v>#DIV/0!</v>
      </c>
      <c r="E8" t="s">
        <v>556</v>
      </c>
    </row>
    <row r="9" spans="1:5" x14ac:dyDescent="0.3">
      <c r="A9" t="s">
        <v>557</v>
      </c>
      <c r="B9" s="4" t="e">
        <f>'3.환경집계(주별)'!D5</f>
        <v>#DIV/0!</v>
      </c>
      <c r="C9" t="s">
        <v>558</v>
      </c>
      <c r="D9" t="e">
        <f>IF(AND(B9&gt;=60,B9&lt;=70),"✅적정","⚠️점검")</f>
        <v>#DIV/0!</v>
      </c>
      <c r="E9" t="s">
        <v>556</v>
      </c>
    </row>
    <row r="10" spans="1:5" x14ac:dyDescent="0.3">
      <c r="A10" t="s">
        <v>559</v>
      </c>
      <c r="B10" s="4" t="e">
        <f>'3.환경집계(주별)'!E5</f>
        <v>#DIV/0!</v>
      </c>
      <c r="C10" t="s">
        <v>560</v>
      </c>
      <c r="D10" t="e">
        <f>IF(AND(B10&gt;=600,B10&lt;=1000),"✅적정","⚠️점검")</f>
        <v>#DIV/0!</v>
      </c>
      <c r="E10" t="s">
        <v>556</v>
      </c>
    </row>
    <row r="11" spans="1:5" x14ac:dyDescent="0.3">
      <c r="A11" t="s">
        <v>561</v>
      </c>
      <c r="B11" s="4">
        <f>'3.환경집계(주별)'!F5</f>
        <v>0</v>
      </c>
      <c r="C11" t="s">
        <v>562</v>
      </c>
      <c r="D11" t="str">
        <f>IF(AND(B11&gt;=70,B11&lt;=105),"✅적정","⚠️점검")</f>
        <v>⚠️점검</v>
      </c>
      <c r="E11" t="s">
        <v>556</v>
      </c>
    </row>
    <row r="12" spans="1:5" x14ac:dyDescent="0.3">
      <c r="A12" t="s">
        <v>563</v>
      </c>
      <c r="B12" s="4">
        <f>'3.환경집계(주별)'!G5</f>
        <v>0</v>
      </c>
      <c r="C12" t="s">
        <v>564</v>
      </c>
      <c r="D12" t="s">
        <v>564</v>
      </c>
      <c r="E12" t="s">
        <v>565</v>
      </c>
    </row>
    <row r="15" spans="1:5" ht="19.5" x14ac:dyDescent="0.3">
      <c r="A15" s="63" t="s">
        <v>566</v>
      </c>
      <c r="B15" s="34"/>
      <c r="C15" s="34"/>
      <c r="D15" s="34"/>
      <c r="E15" s="34"/>
    </row>
    <row r="17" spans="1:5" x14ac:dyDescent="0.3">
      <c r="A17" s="20" t="s">
        <v>238</v>
      </c>
      <c r="B17" s="21" t="s">
        <v>551</v>
      </c>
      <c r="C17" s="20" t="s">
        <v>552</v>
      </c>
      <c r="D17" s="20" t="s">
        <v>553</v>
      </c>
      <c r="E17" s="20" t="s">
        <v>240</v>
      </c>
    </row>
    <row r="18" spans="1:5" x14ac:dyDescent="0.3">
      <c r="A18" t="s">
        <v>567</v>
      </c>
      <c r="B18" s="4" t="e">
        <f>'3.환경집계(주별)'!H5</f>
        <v>#DIV/0!</v>
      </c>
      <c r="C18" t="s">
        <v>568</v>
      </c>
      <c r="D18" t="str">
        <f>IF(AND(B17&gt;=1.5,B17&lt;=3),"✅적정","⚠️점검")</f>
        <v>⚠️점검</v>
      </c>
      <c r="E18" t="s">
        <v>556</v>
      </c>
    </row>
    <row r="19" spans="1:5" x14ac:dyDescent="0.3">
      <c r="A19" t="s">
        <v>569</v>
      </c>
      <c r="B19" s="4">
        <f>'3.환경집계(주별)'!I5</f>
        <v>0</v>
      </c>
      <c r="C19" t="s">
        <v>570</v>
      </c>
      <c r="D19" t="e">
        <f>IF(AND(B18&gt;=10,B18&lt;=21),"✅적정","⚠️점검")</f>
        <v>#DIV/0!</v>
      </c>
      <c r="E19" t="s">
        <v>556</v>
      </c>
    </row>
    <row r="20" spans="1:5" x14ac:dyDescent="0.3">
      <c r="A20" t="s">
        <v>571</v>
      </c>
      <c r="B20" s="4">
        <f>'2.환경데이터(일별)'!J154</f>
        <v>0</v>
      </c>
      <c r="C20" t="s">
        <v>564</v>
      </c>
      <c r="D20" t="s">
        <v>564</v>
      </c>
      <c r="E20" t="s">
        <v>565</v>
      </c>
    </row>
    <row r="21" spans="1:5" x14ac:dyDescent="0.3">
      <c r="A21" t="s">
        <v>572</v>
      </c>
      <c r="B21" s="4" t="e">
        <f>'3.환경집계(주별)'!J5</f>
        <v>#DIV/0!</v>
      </c>
      <c r="C21" t="s">
        <v>573</v>
      </c>
      <c r="D21" t="str">
        <f>IF(AND(B20&gt;=20,B20&lt;=30),"✅적정","⚠️점검")</f>
        <v>⚠️점검</v>
      </c>
      <c r="E21" t="s">
        <v>556</v>
      </c>
    </row>
    <row r="22" spans="1:5" x14ac:dyDescent="0.3">
      <c r="A22" t="s">
        <v>574</v>
      </c>
      <c r="B22" t="e">
        <f>'3.환경집계(주별)'!K5</f>
        <v>#DIV/0!</v>
      </c>
      <c r="C22" t="s">
        <v>575</v>
      </c>
      <c r="D22" t="e">
        <f>IF(AND(B21&gt;=1.8,B21&lt;=2.5),"✅적정","⚠️점검")</f>
        <v>#DIV/0!</v>
      </c>
      <c r="E22" t="s">
        <v>556</v>
      </c>
    </row>
    <row r="24" spans="1:5" ht="19.5" x14ac:dyDescent="0.3">
      <c r="A24" s="61" t="s">
        <v>724</v>
      </c>
      <c r="B24" s="34"/>
      <c r="C24" s="34"/>
      <c r="D24" s="34"/>
      <c r="E24" s="34"/>
    </row>
    <row r="26" spans="1:5" x14ac:dyDescent="0.3">
      <c r="A26" s="20"/>
      <c r="B26" s="20"/>
      <c r="C26" s="20"/>
      <c r="D26" s="20"/>
      <c r="E26" s="20"/>
    </row>
    <row r="27" spans="1:5" x14ac:dyDescent="0.3">
      <c r="A27" t="s">
        <v>238</v>
      </c>
      <c r="B27" s="4" t="s">
        <v>551</v>
      </c>
      <c r="C27" t="s">
        <v>576</v>
      </c>
      <c r="D27" t="s">
        <v>553</v>
      </c>
      <c r="E27" t="s">
        <v>240</v>
      </c>
    </row>
    <row r="28" spans="1:5" x14ac:dyDescent="0.3">
      <c r="A28" t="s">
        <v>577</v>
      </c>
      <c r="B28" s="4">
        <f>'4.생육데이터(작물별)'!C5</f>
        <v>0</v>
      </c>
      <c r="C28" t="s">
        <v>564</v>
      </c>
      <c r="D28" t="s">
        <v>564</v>
      </c>
      <c r="E28" t="s">
        <v>578</v>
      </c>
    </row>
    <row r="29" spans="1:5" x14ac:dyDescent="0.3">
      <c r="A29" t="s">
        <v>579</v>
      </c>
      <c r="B29" s="4" t="e">
        <f>IF(ROW()&gt;5,'4.생육데이터(작물별)'!C5-'4.생육데이터(작물별)'!C4,"")</f>
        <v>#VALUE!</v>
      </c>
      <c r="C29" t="s">
        <v>580</v>
      </c>
      <c r="D29" t="s">
        <v>564</v>
      </c>
      <c r="E29" t="s">
        <v>581</v>
      </c>
    </row>
    <row r="30" spans="1:5" x14ac:dyDescent="0.3">
      <c r="A30" t="s">
        <v>582</v>
      </c>
      <c r="B30" s="4">
        <f>'4.생육데이터(작물별)'!D5</f>
        <v>0</v>
      </c>
      <c r="C30" t="s">
        <v>583</v>
      </c>
      <c r="D30" t="s">
        <v>564</v>
      </c>
      <c r="E30" t="s">
        <v>584</v>
      </c>
    </row>
    <row r="31" spans="1:5" x14ac:dyDescent="0.3">
      <c r="A31" t="s">
        <v>585</v>
      </c>
      <c r="B31" s="4">
        <f>'4.생육데이터(작물별)'!E5</f>
        <v>0</v>
      </c>
      <c r="C31" t="s">
        <v>564</v>
      </c>
      <c r="D31" t="s">
        <v>564</v>
      </c>
      <c r="E31" t="s">
        <v>578</v>
      </c>
    </row>
    <row r="32" spans="1:5" x14ac:dyDescent="0.3">
      <c r="A32" t="s">
        <v>586</v>
      </c>
      <c r="B32" s="4">
        <f>'4.생육데이터(작물별)'!J5</f>
        <v>0</v>
      </c>
      <c r="C32" t="s">
        <v>564</v>
      </c>
      <c r="D32" t="s">
        <v>564</v>
      </c>
      <c r="E32" t="s">
        <v>587</v>
      </c>
    </row>
    <row r="33" spans="1:5" x14ac:dyDescent="0.3">
      <c r="A33" t="s">
        <v>588</v>
      </c>
      <c r="B33" s="4">
        <f>'4.생육데이터(작물별)'!N5</f>
        <v>0</v>
      </c>
      <c r="C33" t="s">
        <v>564</v>
      </c>
      <c r="D33" t="s">
        <v>564</v>
      </c>
      <c r="E33" t="s">
        <v>556</v>
      </c>
    </row>
    <row r="34" spans="1:5" x14ac:dyDescent="0.3">
      <c r="A34" t="s">
        <v>589</v>
      </c>
      <c r="B34" s="4">
        <f>'4.생육데이터(작물별)'!O5</f>
        <v>0</v>
      </c>
      <c r="C34" t="s">
        <v>564</v>
      </c>
      <c r="D34" t="s">
        <v>564</v>
      </c>
      <c r="E34" t="s">
        <v>565</v>
      </c>
    </row>
    <row r="35" spans="1:5" x14ac:dyDescent="0.3">
      <c r="A35" t="s">
        <v>590</v>
      </c>
      <c r="B35">
        <f>IF('1.농장정보'!C6&gt;0,B33/'1.농장정보'!C6,0)</f>
        <v>0</v>
      </c>
      <c r="C35" t="s">
        <v>564</v>
      </c>
      <c r="D35" t="s">
        <v>564</v>
      </c>
      <c r="E35" t="s">
        <v>591</v>
      </c>
    </row>
    <row r="37" spans="1:5" ht="19.5" x14ac:dyDescent="0.3">
      <c r="A37" s="66" t="s">
        <v>725</v>
      </c>
      <c r="B37" s="34"/>
      <c r="C37" s="34"/>
      <c r="D37" s="34"/>
      <c r="E37" s="34"/>
    </row>
    <row r="39" spans="1:5" x14ac:dyDescent="0.3">
      <c r="A39" s="20"/>
      <c r="B39" s="20"/>
      <c r="C39" s="20"/>
      <c r="D39" s="20"/>
      <c r="E39" s="20"/>
    </row>
    <row r="40" spans="1:5" x14ac:dyDescent="0.3">
      <c r="A40" t="s">
        <v>238</v>
      </c>
      <c r="B40" s="4" t="s">
        <v>592</v>
      </c>
      <c r="C40" t="s">
        <v>593</v>
      </c>
      <c r="D40" t="s">
        <v>594</v>
      </c>
      <c r="E40" t="s">
        <v>240</v>
      </c>
    </row>
    <row r="41" spans="1:5" x14ac:dyDescent="0.3">
      <c r="A41" t="s">
        <v>595</v>
      </c>
      <c r="B41" s="4">
        <f>SUM('7.수확·판매기록'!B:B)</f>
        <v>0</v>
      </c>
      <c r="C41" t="s">
        <v>564</v>
      </c>
      <c r="D41" t="s">
        <v>564</v>
      </c>
    </row>
    <row r="42" spans="1:5" x14ac:dyDescent="0.3">
      <c r="A42" t="s">
        <v>596</v>
      </c>
      <c r="B42">
        <f>SUM('7.수확·판매기록'!J:J)</f>
        <v>0</v>
      </c>
      <c r="C42" t="s">
        <v>564</v>
      </c>
      <c r="D42" t="s">
        <v>564</v>
      </c>
      <c r="E42" t="s">
        <v>597</v>
      </c>
    </row>
    <row r="43" spans="1:5" x14ac:dyDescent="0.3">
      <c r="B43" s="4"/>
    </row>
    <row r="44" spans="1:5" x14ac:dyDescent="0.3">
      <c r="A44" t="s">
        <v>195</v>
      </c>
      <c r="B44" s="4">
        <f>'6.비용집계(주별)'!C26</f>
        <v>0</v>
      </c>
      <c r="C44">
        <f>IF(B41&gt;0,B43/B41*100,0)</f>
        <v>0</v>
      </c>
      <c r="D44" t="s">
        <v>564</v>
      </c>
      <c r="E44" t="s">
        <v>598</v>
      </c>
    </row>
    <row r="45" spans="1:5" x14ac:dyDescent="0.3">
      <c r="A45" t="s">
        <v>599</v>
      </c>
      <c r="B45" s="4">
        <f>SUM('6.비용집계(주별)'!D26:E26)</f>
        <v>0</v>
      </c>
      <c r="C45">
        <f>IF(B41&gt;0,B44/B41*100,0)</f>
        <v>0</v>
      </c>
      <c r="D45" t="s">
        <v>564</v>
      </c>
      <c r="E45" t="s">
        <v>598</v>
      </c>
    </row>
    <row r="46" spans="1:5" x14ac:dyDescent="0.3">
      <c r="A46" t="s">
        <v>190</v>
      </c>
      <c r="B46" s="4">
        <f>'6.비용집계(주별)'!F26</f>
        <v>0</v>
      </c>
      <c r="C46">
        <f>IF(B41&gt;0,B45/B41*100,0)</f>
        <v>0</v>
      </c>
      <c r="D46" t="s">
        <v>564</v>
      </c>
      <c r="E46" t="s">
        <v>598</v>
      </c>
    </row>
    <row r="47" spans="1:5" x14ac:dyDescent="0.3">
      <c r="A47" t="s">
        <v>600</v>
      </c>
      <c r="B47" s="4">
        <f>'6.비용집계(주별)'!G26</f>
        <v>0</v>
      </c>
      <c r="C47">
        <f>IF(B41&gt;0,B46/B41*100,0)</f>
        <v>0</v>
      </c>
      <c r="D47" t="s">
        <v>564</v>
      </c>
      <c r="E47" t="s">
        <v>598</v>
      </c>
    </row>
    <row r="48" spans="1:5" x14ac:dyDescent="0.3">
      <c r="A48" t="s">
        <v>601</v>
      </c>
      <c r="B48" s="4">
        <f>'6.비용집계(주별)'!H26</f>
        <v>0</v>
      </c>
      <c r="C48">
        <f>IF(B41&gt;0,B47/B41*100,0)</f>
        <v>0</v>
      </c>
      <c r="D48" t="s">
        <v>564</v>
      </c>
      <c r="E48" t="s">
        <v>598</v>
      </c>
    </row>
    <row r="49" spans="1:5" x14ac:dyDescent="0.3">
      <c r="A49" t="s">
        <v>602</v>
      </c>
      <c r="B49" s="4" t="str">
        <f>'1.농장정보'!C22</f>
        <v/>
      </c>
      <c r="C49" t="s">
        <v>564</v>
      </c>
      <c r="D49" t="s">
        <v>564</v>
      </c>
      <c r="E49" t="s">
        <v>603</v>
      </c>
    </row>
    <row r="50" spans="1:5" x14ac:dyDescent="0.3">
      <c r="A50" t="s">
        <v>604</v>
      </c>
      <c r="B50" s="4">
        <f>SUM(B43:B48)</f>
        <v>0</v>
      </c>
      <c r="C50" t="s">
        <v>564</v>
      </c>
      <c r="D50" t="s">
        <v>564</v>
      </c>
      <c r="E50" t="s">
        <v>597</v>
      </c>
    </row>
    <row r="51" spans="1:5" x14ac:dyDescent="0.3">
      <c r="B51" s="4"/>
    </row>
    <row r="52" spans="1:5" x14ac:dyDescent="0.3">
      <c r="A52" t="s">
        <v>605</v>
      </c>
      <c r="B52" s="4" t="e">
        <f>B41-B49</f>
        <v>#VALUE!</v>
      </c>
      <c r="C52">
        <f>IF(B41&gt;0,B50/B41*100,0)</f>
        <v>0</v>
      </c>
      <c r="D52" t="s">
        <v>606</v>
      </c>
      <c r="E52" t="s">
        <v>597</v>
      </c>
    </row>
    <row r="53" spans="1:5" x14ac:dyDescent="0.3">
      <c r="A53" t="s">
        <v>607</v>
      </c>
      <c r="B53" s="4">
        <f>IF('1.농장정보'!C19&gt;0,B50/'1.농장정보'!C19*100,0)</f>
        <v>0</v>
      </c>
      <c r="C53" t="s">
        <v>564</v>
      </c>
      <c r="D53" t="s">
        <v>608</v>
      </c>
      <c r="E53" t="s">
        <v>598</v>
      </c>
    </row>
    <row r="54" spans="1:5" x14ac:dyDescent="0.3">
      <c r="A54" t="s">
        <v>609</v>
      </c>
      <c r="B54">
        <f>IF('1.농장정보'!C6&gt;0,B41/'1.농장정보'!C6,0)</f>
        <v>0</v>
      </c>
      <c r="C54" t="s">
        <v>564</v>
      </c>
      <c r="D54" t="s">
        <v>564</v>
      </c>
      <c r="E54" t="s">
        <v>610</v>
      </c>
    </row>
    <row r="55" spans="1:5" x14ac:dyDescent="0.3">
      <c r="A55" t="s">
        <v>611</v>
      </c>
      <c r="B55">
        <f>'6.비용집계(주별)'!J26</f>
        <v>0</v>
      </c>
      <c r="C55" t="s">
        <v>564</v>
      </c>
      <c r="D55" t="s">
        <v>612</v>
      </c>
      <c r="E55" t="s">
        <v>613</v>
      </c>
    </row>
  </sheetData>
  <mergeCells count="6">
    <mergeCell ref="A37:E37"/>
    <mergeCell ref="A24:E24"/>
    <mergeCell ref="A2:E2"/>
    <mergeCell ref="A15:E15"/>
    <mergeCell ref="A1:E1"/>
    <mergeCell ref="A5:E5"/>
  </mergeCells>
  <phoneticPr fontId="24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94"/>
  <sheetViews>
    <sheetView topLeftCell="A68" workbookViewId="0">
      <selection sqref="A1:E1"/>
    </sheetView>
  </sheetViews>
  <sheetFormatPr defaultRowHeight="16.5" x14ac:dyDescent="0.3"/>
  <cols>
    <col min="1" max="1" width="22" customWidth="1"/>
    <col min="2" max="4" width="18" customWidth="1"/>
    <col min="5" max="5" width="22" customWidth="1"/>
  </cols>
  <sheetData>
    <row r="1" spans="1:5" ht="26.25" x14ac:dyDescent="0.3">
      <c r="A1" s="67" t="s">
        <v>614</v>
      </c>
      <c r="B1" s="34"/>
      <c r="C1" s="34"/>
      <c r="D1" s="34"/>
      <c r="E1" s="34"/>
    </row>
    <row r="2" spans="1:5" x14ac:dyDescent="0.3">
      <c r="A2" s="54" t="s">
        <v>615</v>
      </c>
      <c r="B2" s="34"/>
      <c r="C2" s="34"/>
      <c r="D2" s="34"/>
      <c r="E2" s="34"/>
    </row>
    <row r="4" spans="1:5" ht="17.25" x14ac:dyDescent="0.3">
      <c r="A4" s="22" t="s">
        <v>616</v>
      </c>
      <c r="B4" s="23">
        <f>'1.농장정보'!C10</f>
        <v>0</v>
      </c>
    </row>
    <row r="7" spans="1:5" ht="19.5" x14ac:dyDescent="0.3">
      <c r="A7" s="60" t="s">
        <v>617</v>
      </c>
      <c r="B7" s="34"/>
      <c r="C7" s="34"/>
      <c r="D7" s="34"/>
      <c r="E7" s="34"/>
    </row>
    <row r="9" spans="1:5" x14ac:dyDescent="0.3">
      <c r="A9" s="24" t="s">
        <v>618</v>
      </c>
      <c r="B9" s="24" t="s">
        <v>551</v>
      </c>
      <c r="C9" s="24" t="s">
        <v>619</v>
      </c>
      <c r="D9" s="24" t="s">
        <v>553</v>
      </c>
      <c r="E9" s="24" t="s">
        <v>240</v>
      </c>
    </row>
    <row r="10" spans="1:5" x14ac:dyDescent="0.3">
      <c r="A10" t="s">
        <v>620</v>
      </c>
      <c r="B10">
        <f>'4.생육데이터(작물별)'!F5</f>
        <v>0</v>
      </c>
      <c r="C10" t="s">
        <v>621</v>
      </c>
      <c r="D10" t="str">
        <f>IF(AND(B10&gt;=8,B10&lt;=12),"✅적정","⚠️점검")</f>
        <v>⚠️점검</v>
      </c>
      <c r="E10" t="s">
        <v>622</v>
      </c>
    </row>
    <row r="11" spans="1:5" x14ac:dyDescent="0.3">
      <c r="A11" t="s">
        <v>623</v>
      </c>
      <c r="B11">
        <f>'4.생육데이터(작물별)'!G5</f>
        <v>0</v>
      </c>
      <c r="C11" t="s">
        <v>624</v>
      </c>
      <c r="D11" t="str">
        <f>IF(AND(B11&gt;=3,B11&lt;=5),"✅적정","⚠️점검")</f>
        <v>⚠️점검</v>
      </c>
      <c r="E11" t="s">
        <v>625</v>
      </c>
    </row>
    <row r="12" spans="1:5" x14ac:dyDescent="0.3">
      <c r="A12" t="s">
        <v>626</v>
      </c>
      <c r="B12">
        <f>'4.생육데이터(작물별)'!I5</f>
        <v>0</v>
      </c>
      <c r="C12" t="s">
        <v>627</v>
      </c>
      <c r="D12" t="str">
        <f>IF(AND(B12&gt;=15,B12&lt;=20),"✅적정","⚠️점검")</f>
        <v>⚠️점검</v>
      </c>
      <c r="E12" t="s">
        <v>628</v>
      </c>
    </row>
    <row r="13" spans="1:5" x14ac:dyDescent="0.3">
      <c r="A13" t="s">
        <v>629</v>
      </c>
      <c r="B13">
        <f>'4.생육데이터(작물별)'!J5</f>
        <v>0</v>
      </c>
      <c r="C13" t="s">
        <v>630</v>
      </c>
      <c r="D13" t="str">
        <f>IF(AND(B13&gt;=10,B13&lt;=14),"✅우수","⚠️개선")</f>
        <v>⚠️개선</v>
      </c>
      <c r="E13" t="s">
        <v>631</v>
      </c>
    </row>
    <row r="15" spans="1:5" x14ac:dyDescent="0.3">
      <c r="A15" s="24" t="s">
        <v>632</v>
      </c>
      <c r="B15" s="24" t="s">
        <v>633</v>
      </c>
      <c r="C15" s="24" t="s">
        <v>594</v>
      </c>
      <c r="D15" s="24" t="s">
        <v>634</v>
      </c>
      <c r="E15" s="24" t="s">
        <v>240</v>
      </c>
    </row>
    <row r="16" spans="1:5" x14ac:dyDescent="0.3">
      <c r="A16" t="s">
        <v>635</v>
      </c>
      <c r="B16">
        <f>IF('1.농장정보'!C6&gt;0,SUM('7.수확·판매기록'!B:B)/'1.농장정보'!C6,0)</f>
        <v>0</v>
      </c>
      <c r="C16" t="s">
        <v>636</v>
      </c>
      <c r="D16" t="e">
        <f>IF(C16&gt;0,B16/C16*100,0)</f>
        <v>#VALUE!</v>
      </c>
      <c r="E16" t="s">
        <v>637</v>
      </c>
    </row>
    <row r="17" spans="1:5" x14ac:dyDescent="0.3">
      <c r="A17" t="s">
        <v>638</v>
      </c>
      <c r="B17">
        <f>IF(SUM('7.수확·판매기록'!B:B)&gt;0,(SUM('7.수확·판매기록'!C:C)+SUM('7.수확·판매기록'!E:E))/SUM('7.수확·판매기록'!B:B)*100,0)</f>
        <v>0</v>
      </c>
      <c r="C17" t="s">
        <v>639</v>
      </c>
      <c r="D17" t="e">
        <f>IF(C17&gt;0,B17/C17*100,0)</f>
        <v>#VALUE!</v>
      </c>
      <c r="E17" t="s">
        <v>640</v>
      </c>
    </row>
    <row r="18" spans="1:5" x14ac:dyDescent="0.3">
      <c r="A18" t="s">
        <v>641</v>
      </c>
      <c r="B18">
        <f>SUM('7.수확·판매기록'!J:J)</f>
        <v>0</v>
      </c>
      <c r="C18" t="s">
        <v>564</v>
      </c>
      <c r="D18" t="s">
        <v>564</v>
      </c>
      <c r="E18" t="s">
        <v>642</v>
      </c>
    </row>
    <row r="19" spans="1:5" x14ac:dyDescent="0.3">
      <c r="A19" t="s">
        <v>643</v>
      </c>
      <c r="B19">
        <f>IF('1.농장정보'!C6&gt;0,B18/'1.농장정보'!C6,0)</f>
        <v>0</v>
      </c>
      <c r="C19" t="s">
        <v>644</v>
      </c>
      <c r="D19" t="e">
        <f>IF(C19&gt;0,B19/C19*100,0)</f>
        <v>#VALUE!</v>
      </c>
      <c r="E19" t="s">
        <v>645</v>
      </c>
    </row>
    <row r="20" spans="1:5" x14ac:dyDescent="0.3">
      <c r="A20" t="s">
        <v>646</v>
      </c>
      <c r="B20">
        <f>IF(COUNTA('5.작업일지(일별)'!A:A)&gt;0,'6.비용집계(주별)'!J26/COUNTA('5.작업일지(일별)'!A:A)*100,0)</f>
        <v>0</v>
      </c>
      <c r="C20" t="s">
        <v>647</v>
      </c>
      <c r="D20" t="str">
        <f>IF(B20&lt;=5,"✅양호","⚠️주의")</f>
        <v>✅양호</v>
      </c>
      <c r="E20" t="s">
        <v>648</v>
      </c>
    </row>
    <row r="23" spans="1:5" ht="19.5" x14ac:dyDescent="0.3">
      <c r="A23" s="60" t="s">
        <v>649</v>
      </c>
      <c r="B23" s="34"/>
      <c r="C23" s="34"/>
      <c r="D23" s="34"/>
      <c r="E23" s="34"/>
    </row>
    <row r="25" spans="1:5" x14ac:dyDescent="0.3">
      <c r="A25" s="24" t="s">
        <v>618</v>
      </c>
      <c r="B25" s="24" t="s">
        <v>551</v>
      </c>
      <c r="C25" s="24" t="s">
        <v>619</v>
      </c>
      <c r="D25" s="24" t="s">
        <v>553</v>
      </c>
      <c r="E25" s="24" t="s">
        <v>240</v>
      </c>
    </row>
    <row r="26" spans="1:5" x14ac:dyDescent="0.3">
      <c r="A26" t="s">
        <v>650</v>
      </c>
      <c r="B26">
        <f>'4.생육데이터(작물별)'!F5</f>
        <v>0</v>
      </c>
      <c r="C26" t="s">
        <v>651</v>
      </c>
      <c r="D26" t="str">
        <f>IF(AND(B26&gt;=10,B26&lt;=15),"✅적정","⚠️점검")</f>
        <v>⚠️점검</v>
      </c>
      <c r="E26" t="s">
        <v>622</v>
      </c>
    </row>
    <row r="27" spans="1:5" x14ac:dyDescent="0.3">
      <c r="A27" t="s">
        <v>652</v>
      </c>
      <c r="B27">
        <f>'4.생육데이터(작물별)'!E5</f>
        <v>0</v>
      </c>
      <c r="C27" t="s">
        <v>653</v>
      </c>
      <c r="D27" t="str">
        <f>IF(AND(B27&gt;=4,B27&lt;=6),"✅적정","⚠️점검")</f>
        <v>⚠️점검</v>
      </c>
      <c r="E27" t="s">
        <v>654</v>
      </c>
    </row>
    <row r="28" spans="1:5" x14ac:dyDescent="0.3">
      <c r="A28" t="s">
        <v>655</v>
      </c>
      <c r="B28">
        <f>'4.생육데이터(작물별)'!H5</f>
        <v>0</v>
      </c>
      <c r="C28" t="s">
        <v>656</v>
      </c>
      <c r="D28" t="str">
        <f>IF(AND(B28&gt;=4,B28&lt;=6),"✅적정","⚠️점검")</f>
        <v>⚠️점검</v>
      </c>
      <c r="E28" t="s">
        <v>657</v>
      </c>
    </row>
    <row r="29" spans="1:5" x14ac:dyDescent="0.3">
      <c r="A29" t="s">
        <v>629</v>
      </c>
      <c r="B29">
        <f>'4.생육데이터(작물별)'!J5</f>
        <v>0</v>
      </c>
      <c r="C29" t="s">
        <v>658</v>
      </c>
      <c r="D29" t="str">
        <f>IF(AND(B29&gt;=6,B29&lt;=8),"✅우수","⚠️개선")</f>
        <v>⚠️개선</v>
      </c>
      <c r="E29" t="s">
        <v>631</v>
      </c>
    </row>
    <row r="31" spans="1:5" x14ac:dyDescent="0.3">
      <c r="A31" s="24" t="s">
        <v>632</v>
      </c>
      <c r="B31" s="24" t="s">
        <v>633</v>
      </c>
      <c r="C31" s="24" t="s">
        <v>594</v>
      </c>
      <c r="D31" s="24" t="s">
        <v>634</v>
      </c>
      <c r="E31" s="24" t="s">
        <v>240</v>
      </c>
    </row>
    <row r="32" spans="1:5" x14ac:dyDescent="0.3">
      <c r="A32" t="s">
        <v>659</v>
      </c>
      <c r="B32">
        <f>SUM('7.수확·판매기록'!B:B)</f>
        <v>0</v>
      </c>
      <c r="C32" t="s">
        <v>564</v>
      </c>
      <c r="D32" t="s">
        <v>564</v>
      </c>
      <c r="E32" t="s">
        <v>660</v>
      </c>
    </row>
    <row r="33" spans="1:5" x14ac:dyDescent="0.3">
      <c r="A33" t="s">
        <v>638</v>
      </c>
      <c r="B33">
        <f>IF(SUM('7.수확·판매기록'!B:B)&gt;0,(SUM('7.수확·판매기록'!C:C)+SUM('7.수확·판매기록'!E:E))/SUM('7.수확·판매기록'!B:B)*100,0)</f>
        <v>0</v>
      </c>
      <c r="C33" t="s">
        <v>661</v>
      </c>
      <c r="D33" t="e">
        <f>IF(C32&gt;0,B32/C32*100,0)</f>
        <v>#VALUE!</v>
      </c>
      <c r="E33" t="s">
        <v>640</v>
      </c>
    </row>
    <row r="34" spans="1:5" x14ac:dyDescent="0.3">
      <c r="A34" t="s">
        <v>662</v>
      </c>
      <c r="B34">
        <f>IF(SUM('7.수확·판매기록'!B:B)&gt;0,SUM('7.수확·판매기록'!J:J)*10000/SUM('7.수확·판매기록'!B:B),0)</f>
        <v>0</v>
      </c>
      <c r="C34" t="s">
        <v>564</v>
      </c>
      <c r="D34" t="s">
        <v>564</v>
      </c>
      <c r="E34" t="s">
        <v>663</v>
      </c>
    </row>
    <row r="35" spans="1:5" x14ac:dyDescent="0.3">
      <c r="A35" t="s">
        <v>664</v>
      </c>
      <c r="B35">
        <f>IF('1.농장정보'!C6&gt;0,(SUM('7.수확·판매기록'!J:J)-'8.통합대시보드'!B49)/'1.농장정보'!C6,0)</f>
        <v>0</v>
      </c>
      <c r="C35" t="s">
        <v>665</v>
      </c>
      <c r="D35" t="e">
        <f>IF(C34&gt;0,B34/C34*100,0)</f>
        <v>#VALUE!</v>
      </c>
      <c r="E35" t="s">
        <v>666</v>
      </c>
    </row>
    <row r="37" spans="1:5" ht="19.5" x14ac:dyDescent="0.3">
      <c r="A37" s="60"/>
      <c r="B37" s="34"/>
      <c r="C37" s="34"/>
      <c r="D37" s="34"/>
      <c r="E37" s="34"/>
    </row>
    <row r="38" spans="1:5" x14ac:dyDescent="0.3">
      <c r="A38" t="s">
        <v>667</v>
      </c>
    </row>
    <row r="39" spans="1:5" x14ac:dyDescent="0.3">
      <c r="A39" s="24"/>
      <c r="B39" s="24"/>
      <c r="C39" s="24"/>
      <c r="D39" s="24"/>
      <c r="E39" s="24"/>
    </row>
    <row r="40" spans="1:5" x14ac:dyDescent="0.3">
      <c r="A40" t="s">
        <v>618</v>
      </c>
      <c r="B40" t="s">
        <v>551</v>
      </c>
      <c r="C40" t="s">
        <v>619</v>
      </c>
      <c r="D40" t="s">
        <v>553</v>
      </c>
      <c r="E40" t="s">
        <v>240</v>
      </c>
    </row>
    <row r="41" spans="1:5" x14ac:dyDescent="0.3">
      <c r="A41" t="s">
        <v>668</v>
      </c>
      <c r="B41">
        <f>'4.생육데이터(작물별)'!F5</f>
        <v>0</v>
      </c>
      <c r="C41" t="s">
        <v>669</v>
      </c>
      <c r="D41" t="str">
        <f>IF(AND(B40&gt;=12,B40&lt;=18),"✅적정","⚠️점검")</f>
        <v>⚠️점검</v>
      </c>
      <c r="E41" t="s">
        <v>622</v>
      </c>
    </row>
    <row r="42" spans="1:5" x14ac:dyDescent="0.3">
      <c r="A42" t="s">
        <v>670</v>
      </c>
      <c r="B42">
        <f>'4.생육데이터(작물별)'!K5</f>
        <v>0</v>
      </c>
      <c r="C42" t="s">
        <v>671</v>
      </c>
      <c r="D42" t="str">
        <f>IF(AND(B41&gt;=70,B41&lt;=85),"✅적정","⚠️점검")</f>
        <v>⚠️점검</v>
      </c>
      <c r="E42" t="s">
        <v>672</v>
      </c>
    </row>
    <row r="43" spans="1:5" x14ac:dyDescent="0.3">
      <c r="A43" t="s">
        <v>626</v>
      </c>
      <c r="B43">
        <f>'4.생육데이터(작물별)'!I5</f>
        <v>0</v>
      </c>
      <c r="C43" t="s">
        <v>673</v>
      </c>
      <c r="D43" t="str">
        <f>IF(AND(B42&gt;=180,B42&lt;=220),"✅적정","⚠️점검")</f>
        <v>⚠️점검</v>
      </c>
      <c r="E43" t="s">
        <v>674</v>
      </c>
    </row>
    <row r="44" spans="1:5" x14ac:dyDescent="0.3">
      <c r="A44" s="24"/>
      <c r="B44" s="24"/>
      <c r="C44" s="24"/>
      <c r="D44" s="24"/>
      <c r="E44" s="24"/>
    </row>
    <row r="45" spans="1:5" x14ac:dyDescent="0.3">
      <c r="A45" t="s">
        <v>632</v>
      </c>
      <c r="B45" t="s">
        <v>633</v>
      </c>
      <c r="C45" t="s">
        <v>594</v>
      </c>
      <c r="D45" t="s">
        <v>634</v>
      </c>
      <c r="E45" t="s">
        <v>240</v>
      </c>
    </row>
    <row r="46" spans="1:5" x14ac:dyDescent="0.3">
      <c r="A46" t="s">
        <v>675</v>
      </c>
      <c r="B46">
        <f>IF('1.농장정보'!C6&gt;0,SUM('7.수확·판매기록'!B:B)/'1.농장정보'!C6,0)</f>
        <v>0</v>
      </c>
      <c r="C46" t="s">
        <v>676</v>
      </c>
      <c r="D46" t="e">
        <f>IF(C45&gt;0,B45/C45*100,0)</f>
        <v>#VALUE!</v>
      </c>
      <c r="E46" t="s">
        <v>637</v>
      </c>
    </row>
    <row r="47" spans="1:5" x14ac:dyDescent="0.3">
      <c r="A47" t="s">
        <v>638</v>
      </c>
      <c r="B47">
        <f>IF(SUM('7.수확·판매기록'!B:B)&gt;0,(SUM('7.수확·판매기록'!C:C)+SUM('7.수확·판매기록'!E:E))/SUM('7.수확·판매기록'!B:B)*100,0)</f>
        <v>0</v>
      </c>
      <c r="C47" t="s">
        <v>639</v>
      </c>
      <c r="D47" t="e">
        <f>IF(C46&gt;0,B46/C46*100,0)</f>
        <v>#VALUE!</v>
      </c>
      <c r="E47" t="s">
        <v>640</v>
      </c>
    </row>
    <row r="48" spans="1:5" x14ac:dyDescent="0.3">
      <c r="A48" t="s">
        <v>677</v>
      </c>
      <c r="B48">
        <f>SUM('7.수확·판매기록'!J:J)</f>
        <v>0</v>
      </c>
      <c r="C48" t="s">
        <v>564</v>
      </c>
      <c r="D48" t="s">
        <v>564</v>
      </c>
      <c r="E48" t="s">
        <v>642</v>
      </c>
    </row>
    <row r="49" spans="1:5" x14ac:dyDescent="0.3">
      <c r="A49" t="s">
        <v>646</v>
      </c>
      <c r="B49">
        <f>IF(COUNTA('5.작업일지(일별)'!A:A)&gt;0,'6.비용집계(주별)'!J26/COUNTA('5.작업일지(일별)'!A:A)*100,0)</f>
        <v>0</v>
      </c>
      <c r="C49" t="s">
        <v>647</v>
      </c>
      <c r="D49" t="str">
        <f>IF(B48&lt;=5,"✅양호","⚠️주의")</f>
        <v>✅양호</v>
      </c>
      <c r="E49" t="s">
        <v>648</v>
      </c>
    </row>
    <row r="51" spans="1:5" ht="19.5" x14ac:dyDescent="0.3">
      <c r="A51" s="60"/>
      <c r="B51" s="34"/>
      <c r="C51" s="34"/>
      <c r="D51" s="34"/>
      <c r="E51" s="34"/>
    </row>
    <row r="52" spans="1:5" x14ac:dyDescent="0.3">
      <c r="A52" t="s">
        <v>678</v>
      </c>
    </row>
    <row r="53" spans="1:5" x14ac:dyDescent="0.3">
      <c r="A53" s="24"/>
      <c r="B53" s="24"/>
      <c r="C53" s="24"/>
      <c r="D53" s="24"/>
      <c r="E53" s="24"/>
    </row>
    <row r="54" spans="1:5" x14ac:dyDescent="0.3">
      <c r="A54" t="s">
        <v>618</v>
      </c>
      <c r="B54" t="s">
        <v>551</v>
      </c>
      <c r="C54" t="s">
        <v>619</v>
      </c>
      <c r="D54" t="s">
        <v>553</v>
      </c>
      <c r="E54" t="s">
        <v>240</v>
      </c>
    </row>
    <row r="55" spans="1:5" x14ac:dyDescent="0.3">
      <c r="A55" t="s">
        <v>655</v>
      </c>
      <c r="B55">
        <f>'4.생육데이터(작물별)'!H5</f>
        <v>0</v>
      </c>
      <c r="C55" t="s">
        <v>679</v>
      </c>
      <c r="D55" t="str">
        <f>IF(AND(B54&gt;=20,B54&lt;=40),"✅적정","⚠️점검")</f>
        <v>⚠️점검</v>
      </c>
      <c r="E55" t="s">
        <v>680</v>
      </c>
    </row>
    <row r="56" spans="1:5" x14ac:dyDescent="0.3">
      <c r="A56" t="s">
        <v>629</v>
      </c>
      <c r="B56">
        <f>'4.생육데이터(작물별)'!J5</f>
        <v>0</v>
      </c>
      <c r="C56" t="s">
        <v>681</v>
      </c>
      <c r="D56" t="str">
        <f>IF(AND(B55&gt;=8,B55&lt;=12),"✅우수","⚠️개선")</f>
        <v>⚠️개선</v>
      </c>
      <c r="E56" t="s">
        <v>631</v>
      </c>
    </row>
    <row r="57" spans="1:5" x14ac:dyDescent="0.3">
      <c r="A57" t="s">
        <v>682</v>
      </c>
      <c r="B57">
        <f>'4.생육데이터(작물별)'!L5</f>
        <v>0</v>
      </c>
      <c r="C57" t="s">
        <v>683</v>
      </c>
      <c r="D57" t="str">
        <f>IF(B56&gt;=8,"✅우수","⚠️개선")</f>
        <v>⚠️개선</v>
      </c>
      <c r="E57" t="s">
        <v>684</v>
      </c>
    </row>
    <row r="58" spans="1:5" x14ac:dyDescent="0.3">
      <c r="A58" t="s">
        <v>685</v>
      </c>
      <c r="B58">
        <f>IF('1.농장정보'!C8&gt;0,SUM('7.수확·판매기록'!B:B)/'1.농장정보'!C8,0)</f>
        <v>0</v>
      </c>
      <c r="C58" t="s">
        <v>564</v>
      </c>
      <c r="D58" t="s">
        <v>564</v>
      </c>
      <c r="E58" t="s">
        <v>686</v>
      </c>
    </row>
    <row r="59" spans="1:5" x14ac:dyDescent="0.3">
      <c r="A59" s="24"/>
      <c r="B59" s="24"/>
      <c r="C59" s="24"/>
      <c r="D59" s="24"/>
      <c r="E59" s="24"/>
    </row>
    <row r="60" spans="1:5" x14ac:dyDescent="0.3">
      <c r="A60" t="s">
        <v>632</v>
      </c>
      <c r="B60" t="s">
        <v>633</v>
      </c>
      <c r="C60" t="s">
        <v>594</v>
      </c>
      <c r="D60" t="s">
        <v>634</v>
      </c>
      <c r="E60" t="s">
        <v>240</v>
      </c>
    </row>
    <row r="61" spans="1:5" x14ac:dyDescent="0.3">
      <c r="A61" t="s">
        <v>687</v>
      </c>
      <c r="B61">
        <f>IF(SUM('7.수확·판매기록'!B:B)&gt;0,(SUM('7.수확·판매기록'!C:C)+SUM('7.수확·판매기록'!E:E))/SUM('7.수확·판매기록'!B:B)*100,0)</f>
        <v>0</v>
      </c>
      <c r="C61" t="s">
        <v>661</v>
      </c>
      <c r="D61" t="e">
        <f>IF(C60&gt;0,B60/C60*100,0)</f>
        <v>#VALUE!</v>
      </c>
      <c r="E61" t="s">
        <v>688</v>
      </c>
    </row>
    <row r="62" spans="1:5" x14ac:dyDescent="0.3">
      <c r="A62" t="s">
        <v>689</v>
      </c>
      <c r="B62">
        <f>IF(SUM('7.수확·판매기록'!J:J)&gt;0,'8.통합대시보드'!B50/SUM('7.수확·판매기록'!J:J)*100,0)</f>
        <v>0</v>
      </c>
      <c r="C62" t="s">
        <v>690</v>
      </c>
      <c r="D62" t="e">
        <f>IF(C61&gt;0,B61/C61*100,0)</f>
        <v>#VALUE!</v>
      </c>
      <c r="E62" t="s">
        <v>691</v>
      </c>
    </row>
    <row r="63" spans="1:5" x14ac:dyDescent="0.3">
      <c r="A63" t="s">
        <v>692</v>
      </c>
      <c r="B63" t="e">
        <f>STDEV('7.수확·판매기록'!D:D)</f>
        <v>#DIV/0!</v>
      </c>
      <c r="C63" t="s">
        <v>612</v>
      </c>
      <c r="D63" t="s">
        <v>564</v>
      </c>
      <c r="E63" t="s">
        <v>693</v>
      </c>
    </row>
    <row r="65" spans="1:5" ht="19.5" x14ac:dyDescent="0.3">
      <c r="A65" s="60"/>
      <c r="B65" s="34"/>
      <c r="C65" s="34"/>
      <c r="D65" s="34"/>
      <c r="E65" s="34"/>
    </row>
    <row r="66" spans="1:5" x14ac:dyDescent="0.3">
      <c r="A66" t="s">
        <v>694</v>
      </c>
    </row>
    <row r="67" spans="1:5" x14ac:dyDescent="0.3">
      <c r="A67" s="24"/>
      <c r="B67" s="24"/>
      <c r="C67" s="24"/>
      <c r="D67" s="24"/>
      <c r="E67" s="24"/>
    </row>
    <row r="68" spans="1:5" x14ac:dyDescent="0.3">
      <c r="A68" t="s">
        <v>618</v>
      </c>
      <c r="B68" t="s">
        <v>551</v>
      </c>
      <c r="C68" t="s">
        <v>619</v>
      </c>
      <c r="D68" t="s">
        <v>553</v>
      </c>
      <c r="E68" t="s">
        <v>240</v>
      </c>
    </row>
    <row r="69" spans="1:5" x14ac:dyDescent="0.3">
      <c r="A69" t="s">
        <v>695</v>
      </c>
      <c r="B69">
        <f>'4.생육데이터(작물별)'!G5</f>
        <v>0</v>
      </c>
      <c r="C69" t="s">
        <v>696</v>
      </c>
      <c r="D69" t="str">
        <f>IF(AND(B68&gt;=8,B68&lt;=12),"✅적정","⚠️점검")</f>
        <v>⚠️점검</v>
      </c>
      <c r="E69" t="s">
        <v>622</v>
      </c>
    </row>
    <row r="70" spans="1:5" x14ac:dyDescent="0.3">
      <c r="A70" t="s">
        <v>697</v>
      </c>
      <c r="B70">
        <f>'4.생육데이터(작물별)'!M5</f>
        <v>0</v>
      </c>
      <c r="C70" t="s">
        <v>698</v>
      </c>
      <c r="D70" t="str">
        <f>IF(AND(B69&gt;=15,B69&lt;=18),"✅적정","⚠️점검")</f>
        <v>⚠️점검</v>
      </c>
      <c r="E70" t="s">
        <v>699</v>
      </c>
    </row>
    <row r="71" spans="1:5" x14ac:dyDescent="0.3">
      <c r="A71" t="s">
        <v>629</v>
      </c>
      <c r="B71">
        <f>'4.생육데이터(작물별)'!J5</f>
        <v>0</v>
      </c>
      <c r="C71" t="s">
        <v>700</v>
      </c>
      <c r="D71" t="str">
        <f>IF(AND(B70&gt;=13,B70&lt;=16),"✅우수","⚠️개선")</f>
        <v>⚠️개선</v>
      </c>
      <c r="E71" t="s">
        <v>631</v>
      </c>
    </row>
    <row r="72" spans="1:5" x14ac:dyDescent="0.3">
      <c r="A72" t="s">
        <v>701</v>
      </c>
      <c r="B72">
        <f>'4.생육데이터(작물별)'!K5</f>
        <v>0</v>
      </c>
      <c r="C72" t="s">
        <v>702</v>
      </c>
      <c r="D72" t="str">
        <f>IF(AND(B71&gt;=80,B71&lt;=95),"✅적정","⚠️점검")</f>
        <v>⚠️점검</v>
      </c>
      <c r="E72" t="s">
        <v>672</v>
      </c>
    </row>
    <row r="73" spans="1:5" x14ac:dyDescent="0.3">
      <c r="A73" t="s">
        <v>703</v>
      </c>
      <c r="B73" t="str">
        <f ca="1">IF(B73&gt;0,B73*1000,"")</f>
        <v/>
      </c>
      <c r="C73" t="s">
        <v>704</v>
      </c>
      <c r="D73" t="str">
        <f>IF(AND(B72&gt;=1.5,B72&lt;=2),"✅적정","⚠️점검")</f>
        <v>⚠️점검</v>
      </c>
      <c r="E73" t="s">
        <v>674</v>
      </c>
    </row>
    <row r="74" spans="1:5" x14ac:dyDescent="0.3">
      <c r="A74" s="24"/>
      <c r="B74" s="24"/>
      <c r="C74" s="24"/>
      <c r="D74" s="24"/>
      <c r="E74" s="24"/>
    </row>
    <row r="75" spans="1:5" x14ac:dyDescent="0.3">
      <c r="A75" t="s">
        <v>632</v>
      </c>
      <c r="B75" t="s">
        <v>633</v>
      </c>
      <c r="C75" t="s">
        <v>594</v>
      </c>
      <c r="D75" t="s">
        <v>634</v>
      </c>
      <c r="E75" t="s">
        <v>240</v>
      </c>
    </row>
    <row r="76" spans="1:5" x14ac:dyDescent="0.3">
      <c r="A76" t="s">
        <v>705</v>
      </c>
      <c r="B76">
        <f>SUM('7.수확·판매기록'!B:B)</f>
        <v>0</v>
      </c>
      <c r="C76" t="s">
        <v>564</v>
      </c>
      <c r="D76" t="s">
        <v>564</v>
      </c>
      <c r="E76" t="s">
        <v>706</v>
      </c>
    </row>
    <row r="77" spans="1:5" x14ac:dyDescent="0.3">
      <c r="A77" t="s">
        <v>707</v>
      </c>
      <c r="B77" t="str">
        <f>IF(SUM('7.수확·판매기록'!C:C)&gt;SUM('7.수확·판매기록'!E:E),"특등급 우세","상품 우세")</f>
        <v>상품 우세</v>
      </c>
      <c r="C77" t="s">
        <v>564</v>
      </c>
      <c r="D77" t="s">
        <v>564</v>
      </c>
      <c r="E77" t="s">
        <v>708</v>
      </c>
    </row>
    <row r="78" spans="1:5" x14ac:dyDescent="0.3">
      <c r="A78" t="s">
        <v>709</v>
      </c>
      <c r="B78">
        <f>IF(SUM('7.수확·판매기록'!B:B)&gt;0,(SUM('7.수확·판매기록'!C:C)+SUM('7.수확·판매기록'!E:E))/SUM('7.수확·판매기록'!B:B)*100,0)</f>
        <v>0</v>
      </c>
      <c r="C78" t="s">
        <v>639</v>
      </c>
      <c r="D78" t="e">
        <f>IF(C77&gt;0,B77/C77*100,0)</f>
        <v>#VALUE!</v>
      </c>
      <c r="E78" t="s">
        <v>640</v>
      </c>
    </row>
    <row r="79" spans="1:5" x14ac:dyDescent="0.3">
      <c r="A79" t="s">
        <v>643</v>
      </c>
      <c r="B79">
        <f>IF('1.농장정보'!C6&gt;0,(SUM('7.수확·판매기록'!J:J)-'8.통합대시보드'!B49)/'1.농장정보'!C6,0)</f>
        <v>0</v>
      </c>
      <c r="C79" t="s">
        <v>710</v>
      </c>
      <c r="D79" t="e">
        <f>IF(C78&gt;0,B78/C78*100,0)</f>
        <v>#VALUE!</v>
      </c>
      <c r="E79" t="s">
        <v>711</v>
      </c>
    </row>
    <row r="81" spans="1:5" ht="19.5" x14ac:dyDescent="0.3">
      <c r="A81" s="60"/>
      <c r="B81" s="34"/>
      <c r="C81" s="34"/>
      <c r="D81" s="34"/>
      <c r="E81" s="34"/>
    </row>
    <row r="82" spans="1:5" x14ac:dyDescent="0.3">
      <c r="A82" t="s">
        <v>712</v>
      </c>
    </row>
    <row r="83" spans="1:5" x14ac:dyDescent="0.3">
      <c r="A83" s="24"/>
      <c r="B83" s="24"/>
      <c r="C83" s="24"/>
      <c r="D83" s="24"/>
      <c r="E83" s="24"/>
    </row>
    <row r="84" spans="1:5" x14ac:dyDescent="0.3">
      <c r="A84" t="s">
        <v>618</v>
      </c>
      <c r="B84" t="s">
        <v>551</v>
      </c>
      <c r="C84" t="s">
        <v>619</v>
      </c>
      <c r="D84" t="s">
        <v>553</v>
      </c>
      <c r="E84" t="s">
        <v>240</v>
      </c>
    </row>
    <row r="85" spans="1:5" x14ac:dyDescent="0.3">
      <c r="A85" t="s">
        <v>695</v>
      </c>
      <c r="B85">
        <f>'4.생육데이터(작물별)'!G5</f>
        <v>0</v>
      </c>
      <c r="C85" t="s">
        <v>713</v>
      </c>
      <c r="D85" t="str">
        <f>IF(AND(B84&gt;=10,B84&lt;=15),"✅적정","⚠️점검")</f>
        <v>⚠️점검</v>
      </c>
      <c r="E85" t="s">
        <v>622</v>
      </c>
    </row>
    <row r="86" spans="1:5" x14ac:dyDescent="0.3">
      <c r="A86" t="s">
        <v>714</v>
      </c>
      <c r="B86">
        <f>'4.생육데이터(작물별)'!D5</f>
        <v>0</v>
      </c>
      <c r="C86" t="s">
        <v>583</v>
      </c>
      <c r="D86" t="str">
        <f>IF(AND(B85&gt;=20,B85&lt;=25),"✅적정","⚠️점검")</f>
        <v>⚠️점검</v>
      </c>
      <c r="E86" t="s">
        <v>715</v>
      </c>
    </row>
    <row r="87" spans="1:5" x14ac:dyDescent="0.3">
      <c r="A87" t="s">
        <v>716</v>
      </c>
      <c r="B87">
        <f>'4.생육데이터(작물별)'!H5</f>
        <v>0</v>
      </c>
      <c r="C87" t="s">
        <v>717</v>
      </c>
      <c r="D87" t="str">
        <f>IF(AND(B86&gt;=2,B86&lt;=4),"✅적정","⚠️점검")</f>
        <v>⚠️점검</v>
      </c>
      <c r="E87" t="s">
        <v>718</v>
      </c>
    </row>
    <row r="88" spans="1:5" x14ac:dyDescent="0.3">
      <c r="A88" t="s">
        <v>626</v>
      </c>
      <c r="B88">
        <f>'4.생육데이터(작물별)'!I5</f>
        <v>0</v>
      </c>
      <c r="C88" t="s">
        <v>719</v>
      </c>
      <c r="D88" t="str">
        <f>IF(AND(B87&gt;=200,B87&lt;=300),"✅적정","⚠️점검")</f>
        <v>⚠️점검</v>
      </c>
      <c r="E88" t="s">
        <v>674</v>
      </c>
    </row>
    <row r="89" spans="1:5" x14ac:dyDescent="0.3">
      <c r="A89" s="24"/>
      <c r="B89" s="24"/>
      <c r="C89" s="24"/>
      <c r="D89" s="24"/>
      <c r="E89" s="24"/>
    </row>
    <row r="90" spans="1:5" x14ac:dyDescent="0.3">
      <c r="A90" t="s">
        <v>632</v>
      </c>
      <c r="B90" t="s">
        <v>633</v>
      </c>
      <c r="C90" t="s">
        <v>594</v>
      </c>
      <c r="D90" t="s">
        <v>634</v>
      </c>
      <c r="E90" t="s">
        <v>240</v>
      </c>
    </row>
    <row r="91" spans="1:5" x14ac:dyDescent="0.3">
      <c r="A91" t="s">
        <v>635</v>
      </c>
      <c r="B91">
        <f>IF('1.농장정보'!C6&gt;0,SUM('7.수확·판매기록'!B:B)/'1.농장정보'!C6,0)</f>
        <v>0</v>
      </c>
      <c r="C91" t="s">
        <v>720</v>
      </c>
      <c r="D91" t="e">
        <f>IF(C90&gt;0,B90/C90*100,0)</f>
        <v>#VALUE!</v>
      </c>
      <c r="E91" t="s">
        <v>637</v>
      </c>
    </row>
    <row r="92" spans="1:5" x14ac:dyDescent="0.3">
      <c r="A92" t="s">
        <v>709</v>
      </c>
      <c r="B92">
        <f>IF(SUM('7.수확·판매기록'!B:B)&gt;0,(SUM('7.수확·판매기록'!C:C)+SUM('7.수확·판매기록'!E:E))/SUM('7.수확·판매기록'!B:B)*100,0)</f>
        <v>0</v>
      </c>
      <c r="C92" t="s">
        <v>661</v>
      </c>
      <c r="D92" t="e">
        <f>IF(C91&gt;0,B91/C91*100,0)</f>
        <v>#VALUE!</v>
      </c>
      <c r="E92" t="s">
        <v>721</v>
      </c>
    </row>
    <row r="93" spans="1:5" x14ac:dyDescent="0.3">
      <c r="A93" t="s">
        <v>722</v>
      </c>
      <c r="B93">
        <f>SUM('7.수확·판매기록'!J:J)</f>
        <v>0</v>
      </c>
      <c r="C93" t="s">
        <v>564</v>
      </c>
      <c r="D93" t="s">
        <v>564</v>
      </c>
      <c r="E93" t="s">
        <v>642</v>
      </c>
    </row>
    <row r="94" spans="1:5" x14ac:dyDescent="0.3">
      <c r="A94" t="s">
        <v>723</v>
      </c>
      <c r="B94">
        <f>IF(COUNTA('5.작업일지(일별)'!A:A)&gt;0,'6.비용집계(주별)'!J26/COUNTA('5.작업일지(일별)'!A:A)*100,0)</f>
        <v>0</v>
      </c>
      <c r="C94" t="s">
        <v>647</v>
      </c>
      <c r="D94" t="str">
        <f>IF(B93&lt;=5,"✅양호","⚠️주의")</f>
        <v>✅양호</v>
      </c>
      <c r="E94" t="s">
        <v>648</v>
      </c>
    </row>
  </sheetData>
  <mergeCells count="8">
    <mergeCell ref="A1:E1"/>
    <mergeCell ref="A23:E23"/>
    <mergeCell ref="A37:E37"/>
    <mergeCell ref="A65:E65"/>
    <mergeCell ref="A81:E81"/>
    <mergeCell ref="A2:E2"/>
    <mergeCell ref="A7:E7"/>
    <mergeCell ref="A51:E51"/>
  </mergeCells>
  <phoneticPr fontId="2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topLeftCell="A23" workbookViewId="0">
      <selection activeCell="C8" sqref="C8:H8"/>
    </sheetView>
  </sheetViews>
  <sheetFormatPr defaultRowHeight="16.5" x14ac:dyDescent="0.3"/>
  <cols>
    <col min="1" max="1" width="15" customWidth="1"/>
    <col min="2" max="2" width="20" customWidth="1"/>
    <col min="3" max="8" width="15" customWidth="1"/>
  </cols>
  <sheetData>
    <row r="1" spans="1:8" ht="24.95" customHeight="1" x14ac:dyDescent="0.3">
      <c r="A1" s="39" t="s">
        <v>42</v>
      </c>
      <c r="B1" s="34"/>
      <c r="C1" s="34"/>
      <c r="D1" s="34"/>
      <c r="E1" s="34"/>
      <c r="F1" s="34"/>
      <c r="G1" s="34"/>
      <c r="H1" s="34"/>
    </row>
    <row r="2" spans="1:8" x14ac:dyDescent="0.3">
      <c r="A2" s="41" t="s">
        <v>43</v>
      </c>
      <c r="B2" s="34"/>
      <c r="C2" s="34"/>
      <c r="D2" s="34"/>
      <c r="E2" s="34"/>
      <c r="F2" s="34"/>
      <c r="G2" s="34"/>
      <c r="H2" s="34"/>
    </row>
    <row r="3" spans="1:8" ht="5.0999999999999996" customHeight="1" x14ac:dyDescent="0.3"/>
    <row r="4" spans="1:8" ht="21.95" customHeight="1" x14ac:dyDescent="0.35">
      <c r="A4" s="42" t="s">
        <v>44</v>
      </c>
      <c r="B4" s="34"/>
      <c r="C4" s="34"/>
      <c r="D4" s="34"/>
      <c r="E4" s="34"/>
      <c r="F4" s="34"/>
      <c r="G4" s="34"/>
      <c r="H4" s="34"/>
    </row>
    <row r="5" spans="1:8" x14ac:dyDescent="0.3">
      <c r="A5" s="25" t="s">
        <v>45</v>
      </c>
      <c r="B5" s="38" t="s">
        <v>46</v>
      </c>
      <c r="C5" s="34"/>
      <c r="D5" s="34"/>
      <c r="E5" s="34"/>
      <c r="F5" s="34"/>
      <c r="G5" s="34"/>
      <c r="H5" s="34"/>
    </row>
    <row r="6" spans="1:8" x14ac:dyDescent="0.3">
      <c r="A6" s="25" t="s">
        <v>47</v>
      </c>
      <c r="B6" s="38" t="s">
        <v>48</v>
      </c>
      <c r="C6" s="34"/>
      <c r="D6" s="34"/>
      <c r="E6" s="34"/>
      <c r="F6" s="34"/>
      <c r="G6" s="34"/>
      <c r="H6" s="34"/>
    </row>
    <row r="7" spans="1:8" ht="35.1" customHeight="1" x14ac:dyDescent="0.3">
      <c r="A7" s="40" t="s">
        <v>49</v>
      </c>
      <c r="B7" s="26" t="s">
        <v>50</v>
      </c>
      <c r="C7" s="37" t="s">
        <v>51</v>
      </c>
      <c r="D7" s="34"/>
      <c r="E7" s="34"/>
      <c r="F7" s="34"/>
      <c r="G7" s="34"/>
      <c r="H7" s="34"/>
    </row>
    <row r="8" spans="1:8" ht="35.1" customHeight="1" x14ac:dyDescent="0.3">
      <c r="A8" s="34"/>
      <c r="B8" s="26" t="s">
        <v>52</v>
      </c>
      <c r="C8" s="37" t="s">
        <v>53</v>
      </c>
      <c r="D8" s="34"/>
      <c r="E8" s="34"/>
      <c r="F8" s="34"/>
      <c r="G8" s="34"/>
      <c r="H8" s="34"/>
    </row>
    <row r="9" spans="1:8" ht="35.1" customHeight="1" x14ac:dyDescent="0.3">
      <c r="A9" s="34"/>
      <c r="B9" s="26" t="s">
        <v>54</v>
      </c>
      <c r="C9" s="37" t="s">
        <v>55</v>
      </c>
      <c r="D9" s="34"/>
      <c r="E9" s="34"/>
      <c r="F9" s="34"/>
      <c r="G9" s="34"/>
      <c r="H9" s="34"/>
    </row>
    <row r="10" spans="1:8" ht="35.1" customHeight="1" x14ac:dyDescent="0.3">
      <c r="A10" s="34"/>
      <c r="B10" s="26" t="s">
        <v>56</v>
      </c>
      <c r="C10" s="37" t="s">
        <v>57</v>
      </c>
      <c r="D10" s="34"/>
      <c r="E10" s="34"/>
      <c r="F10" s="34"/>
      <c r="G10" s="34"/>
      <c r="H10" s="34"/>
    </row>
    <row r="11" spans="1:8" ht="35.1" customHeight="1" x14ac:dyDescent="0.3">
      <c r="A11" s="34"/>
      <c r="B11" s="26" t="s">
        <v>58</v>
      </c>
      <c r="C11" s="37" t="s">
        <v>59</v>
      </c>
      <c r="D11" s="34"/>
      <c r="E11" s="34"/>
      <c r="F11" s="34"/>
      <c r="G11" s="34"/>
      <c r="H11" s="34"/>
    </row>
    <row r="12" spans="1:8" ht="35.1" customHeight="1" x14ac:dyDescent="0.3">
      <c r="A12" s="34"/>
      <c r="B12" s="26" t="s">
        <v>60</v>
      </c>
      <c r="C12" s="37" t="s">
        <v>61</v>
      </c>
      <c r="D12" s="34"/>
      <c r="E12" s="34"/>
      <c r="F12" s="34"/>
      <c r="G12" s="34"/>
      <c r="H12" s="34"/>
    </row>
    <row r="14" spans="1:8" ht="21.95" customHeight="1" x14ac:dyDescent="0.35">
      <c r="A14" s="42" t="s">
        <v>62</v>
      </c>
      <c r="B14" s="34"/>
      <c r="C14" s="34"/>
      <c r="D14" s="34"/>
      <c r="E14" s="34"/>
      <c r="F14" s="34"/>
      <c r="G14" s="34"/>
      <c r="H14" s="34"/>
    </row>
    <row r="15" spans="1:8" x14ac:dyDescent="0.3">
      <c r="A15" s="25" t="s">
        <v>45</v>
      </c>
      <c r="B15" s="38" t="s">
        <v>63</v>
      </c>
      <c r="C15" s="34"/>
      <c r="D15" s="34"/>
      <c r="E15" s="34"/>
      <c r="F15" s="34"/>
      <c r="G15" s="34"/>
      <c r="H15" s="34"/>
    </row>
    <row r="16" spans="1:8" x14ac:dyDescent="0.3">
      <c r="A16" s="25" t="s">
        <v>47</v>
      </c>
      <c r="B16" s="38" t="s">
        <v>64</v>
      </c>
      <c r="C16" s="34"/>
      <c r="D16" s="34"/>
      <c r="E16" s="34"/>
      <c r="F16" s="34"/>
      <c r="G16" s="34"/>
      <c r="H16" s="34"/>
    </row>
    <row r="17" spans="1:8" ht="39.950000000000003" customHeight="1" x14ac:dyDescent="0.3">
      <c r="A17" s="40" t="s">
        <v>49</v>
      </c>
      <c r="B17" s="26" t="s">
        <v>65</v>
      </c>
      <c r="C17" s="37" t="s">
        <v>66</v>
      </c>
      <c r="D17" s="34"/>
      <c r="E17" s="34"/>
      <c r="F17" s="34"/>
      <c r="G17" s="34"/>
      <c r="H17" s="34"/>
    </row>
    <row r="18" spans="1:8" ht="39.950000000000003" customHeight="1" x14ac:dyDescent="0.3">
      <c r="A18" s="34"/>
      <c r="B18" s="26" t="s">
        <v>67</v>
      </c>
      <c r="C18" s="37" t="s">
        <v>68</v>
      </c>
      <c r="D18" s="34"/>
      <c r="E18" s="34"/>
      <c r="F18" s="34"/>
      <c r="G18" s="34"/>
      <c r="H18" s="34"/>
    </row>
    <row r="19" spans="1:8" ht="39.950000000000003" customHeight="1" x14ac:dyDescent="0.3">
      <c r="A19" s="34"/>
      <c r="B19" s="26" t="s">
        <v>69</v>
      </c>
      <c r="C19" s="37" t="s">
        <v>70</v>
      </c>
      <c r="D19" s="34"/>
      <c r="E19" s="34"/>
      <c r="F19" s="34"/>
      <c r="G19" s="34"/>
      <c r="H19" s="34"/>
    </row>
    <row r="20" spans="1:8" ht="39.950000000000003" customHeight="1" x14ac:dyDescent="0.3">
      <c r="A20" s="34"/>
      <c r="B20" s="26" t="s">
        <v>71</v>
      </c>
      <c r="C20" s="37" t="s">
        <v>72</v>
      </c>
      <c r="D20" s="34"/>
      <c r="E20" s="34"/>
      <c r="F20" s="34"/>
      <c r="G20" s="34"/>
      <c r="H20" s="34"/>
    </row>
    <row r="21" spans="1:8" ht="39.950000000000003" customHeight="1" x14ac:dyDescent="0.3">
      <c r="A21" s="34"/>
      <c r="B21" s="26" t="s">
        <v>73</v>
      </c>
      <c r="C21" s="37" t="s">
        <v>74</v>
      </c>
      <c r="D21" s="34"/>
      <c r="E21" s="34"/>
      <c r="F21" s="34"/>
      <c r="G21" s="34"/>
      <c r="H21" s="34"/>
    </row>
    <row r="23" spans="1:8" ht="21.95" customHeight="1" x14ac:dyDescent="0.35">
      <c r="A23" s="42" t="s">
        <v>75</v>
      </c>
      <c r="B23" s="34"/>
      <c r="C23" s="34"/>
      <c r="D23" s="34"/>
      <c r="E23" s="34"/>
      <c r="F23" s="34"/>
      <c r="G23" s="34"/>
      <c r="H23" s="34"/>
    </row>
    <row r="24" spans="1:8" x14ac:dyDescent="0.3">
      <c r="A24" s="25" t="s">
        <v>45</v>
      </c>
      <c r="B24" s="38" t="s">
        <v>76</v>
      </c>
      <c r="C24" s="34"/>
      <c r="D24" s="34"/>
      <c r="E24" s="34"/>
      <c r="F24" s="34"/>
      <c r="G24" s="34"/>
      <c r="H24" s="34"/>
    </row>
    <row r="25" spans="1:8" x14ac:dyDescent="0.3">
      <c r="A25" s="25" t="s">
        <v>47</v>
      </c>
      <c r="B25" s="38" t="s">
        <v>77</v>
      </c>
      <c r="C25" s="34"/>
      <c r="D25" s="34"/>
      <c r="E25" s="34"/>
      <c r="F25" s="34"/>
      <c r="G25" s="34"/>
      <c r="H25" s="34"/>
    </row>
    <row r="26" spans="1:8" ht="45" customHeight="1" x14ac:dyDescent="0.3">
      <c r="A26" s="40" t="s">
        <v>49</v>
      </c>
      <c r="B26" s="26" t="s">
        <v>78</v>
      </c>
      <c r="C26" s="37" t="s">
        <v>79</v>
      </c>
      <c r="D26" s="34"/>
      <c r="E26" s="34"/>
      <c r="F26" s="34"/>
      <c r="G26" s="34"/>
      <c r="H26" s="34"/>
    </row>
    <row r="27" spans="1:8" ht="45" customHeight="1" x14ac:dyDescent="0.3">
      <c r="A27" s="34"/>
      <c r="B27" s="26" t="s">
        <v>80</v>
      </c>
      <c r="C27" s="37" t="s">
        <v>81</v>
      </c>
      <c r="D27" s="34"/>
      <c r="E27" s="34"/>
      <c r="F27" s="34"/>
      <c r="G27" s="34"/>
      <c r="H27" s="34"/>
    </row>
    <row r="28" spans="1:8" ht="45" customHeight="1" x14ac:dyDescent="0.3">
      <c r="A28" s="34"/>
      <c r="B28" s="26" t="s">
        <v>82</v>
      </c>
      <c r="C28" s="37" t="s">
        <v>83</v>
      </c>
      <c r="D28" s="34"/>
      <c r="E28" s="34"/>
      <c r="F28" s="34"/>
      <c r="G28" s="34"/>
      <c r="H28" s="34"/>
    </row>
    <row r="29" spans="1:8" ht="45" customHeight="1" x14ac:dyDescent="0.3">
      <c r="A29" s="34"/>
      <c r="B29" s="26" t="s">
        <v>84</v>
      </c>
      <c r="C29" s="37" t="s">
        <v>85</v>
      </c>
      <c r="D29" s="34"/>
      <c r="E29" s="34"/>
      <c r="F29" s="34"/>
      <c r="G29" s="34"/>
      <c r="H29" s="34"/>
    </row>
    <row r="30" spans="1:8" ht="45" customHeight="1" x14ac:dyDescent="0.3">
      <c r="A30" s="34"/>
      <c r="B30" s="26" t="s">
        <v>86</v>
      </c>
      <c r="C30" s="37" t="s">
        <v>87</v>
      </c>
      <c r="D30" s="34"/>
      <c r="E30" s="34"/>
      <c r="F30" s="34"/>
      <c r="G30" s="34"/>
      <c r="H30" s="34"/>
    </row>
    <row r="32" spans="1:8" ht="21.95" customHeight="1" x14ac:dyDescent="0.35">
      <c r="A32" s="42" t="s">
        <v>88</v>
      </c>
      <c r="B32" s="34"/>
      <c r="C32" s="34"/>
      <c r="D32" s="34"/>
      <c r="E32" s="34"/>
      <c r="F32" s="34"/>
      <c r="G32" s="34"/>
      <c r="H32" s="34"/>
    </row>
    <row r="33" spans="1:8" ht="54.95" customHeight="1" x14ac:dyDescent="0.3">
      <c r="A33" s="27" t="s">
        <v>89</v>
      </c>
      <c r="B33" s="37" t="s">
        <v>90</v>
      </c>
      <c r="C33" s="34"/>
      <c r="D33" s="34"/>
      <c r="E33" s="34"/>
      <c r="F33" s="34"/>
      <c r="G33" s="34"/>
      <c r="H33" s="34"/>
    </row>
    <row r="34" spans="1:8" ht="54.95" customHeight="1" x14ac:dyDescent="0.3">
      <c r="A34" s="27" t="s">
        <v>91</v>
      </c>
      <c r="B34" s="37" t="s">
        <v>92</v>
      </c>
      <c r="C34" s="34"/>
      <c r="D34" s="34"/>
      <c r="E34" s="34"/>
      <c r="F34" s="34"/>
      <c r="G34" s="34"/>
      <c r="H34" s="34"/>
    </row>
    <row r="35" spans="1:8" ht="54.95" customHeight="1" x14ac:dyDescent="0.3">
      <c r="A35" s="27" t="s">
        <v>93</v>
      </c>
      <c r="B35" s="37" t="s">
        <v>94</v>
      </c>
      <c r="C35" s="34"/>
      <c r="D35" s="34"/>
      <c r="E35" s="34"/>
      <c r="F35" s="34"/>
      <c r="G35" s="34"/>
      <c r="H35" s="34"/>
    </row>
  </sheetData>
  <mergeCells count="34">
    <mergeCell ref="B35:H35"/>
    <mergeCell ref="A7:A12"/>
    <mergeCell ref="C8:H8"/>
    <mergeCell ref="B16:H16"/>
    <mergeCell ref="C17:H17"/>
    <mergeCell ref="B25:H25"/>
    <mergeCell ref="C7:H7"/>
    <mergeCell ref="C19:H19"/>
    <mergeCell ref="C28:H28"/>
    <mergeCell ref="A14:H14"/>
    <mergeCell ref="C18:H18"/>
    <mergeCell ref="A23:H23"/>
    <mergeCell ref="A32:H32"/>
    <mergeCell ref="C30:H30"/>
    <mergeCell ref="B34:H34"/>
    <mergeCell ref="C20:H20"/>
    <mergeCell ref="B33:H33"/>
    <mergeCell ref="A1:H1"/>
    <mergeCell ref="C12:H12"/>
    <mergeCell ref="B5:H5"/>
    <mergeCell ref="C21:H21"/>
    <mergeCell ref="A26:A30"/>
    <mergeCell ref="C11:H11"/>
    <mergeCell ref="A17:A21"/>
    <mergeCell ref="C27:H27"/>
    <mergeCell ref="A2:H2"/>
    <mergeCell ref="A4:H4"/>
    <mergeCell ref="C29:H29"/>
    <mergeCell ref="C26:H26"/>
    <mergeCell ref="C10:H10"/>
    <mergeCell ref="C9:H9"/>
    <mergeCell ref="B6:H6"/>
    <mergeCell ref="B24:H24"/>
    <mergeCell ref="B15:H15"/>
  </mergeCells>
  <phoneticPr fontId="2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A11" workbookViewId="0">
      <selection sqref="A1:H1"/>
    </sheetView>
  </sheetViews>
  <sheetFormatPr defaultRowHeight="16.5" x14ac:dyDescent="0.3"/>
  <cols>
    <col min="1" max="1" width="12" customWidth="1"/>
    <col min="2" max="2" width="22" customWidth="1"/>
    <col min="3" max="4" width="18" customWidth="1"/>
    <col min="5" max="6" width="15" customWidth="1"/>
  </cols>
  <sheetData>
    <row r="1" spans="1:8" ht="24.95" customHeight="1" x14ac:dyDescent="0.3">
      <c r="A1" s="39" t="s">
        <v>95</v>
      </c>
      <c r="B1" s="34"/>
      <c r="C1" s="34"/>
      <c r="D1" s="34"/>
      <c r="E1" s="34"/>
      <c r="F1" s="34"/>
      <c r="G1" s="34"/>
      <c r="H1" s="34"/>
    </row>
    <row r="2" spans="1:8" x14ac:dyDescent="0.3">
      <c r="A2" s="41" t="s">
        <v>96</v>
      </c>
      <c r="B2" s="34"/>
      <c r="C2" s="34"/>
      <c r="D2" s="34"/>
      <c r="E2" s="34"/>
      <c r="F2" s="34"/>
      <c r="G2" s="34"/>
      <c r="H2" s="34"/>
    </row>
    <row r="3" spans="1:8" ht="5.0999999999999996" customHeight="1" x14ac:dyDescent="0.3"/>
    <row r="4" spans="1:8" ht="21.95" customHeight="1" x14ac:dyDescent="0.3">
      <c r="A4" s="49" t="s">
        <v>97</v>
      </c>
      <c r="B4" s="34"/>
      <c r="C4" s="34"/>
      <c r="D4" s="34"/>
      <c r="E4" s="34"/>
      <c r="F4" s="34"/>
      <c r="G4" s="34"/>
      <c r="H4" s="34"/>
    </row>
    <row r="5" spans="1:8" ht="30" customHeight="1" x14ac:dyDescent="0.3">
      <c r="A5" s="28" t="s">
        <v>98</v>
      </c>
      <c r="B5" s="28" t="s">
        <v>99</v>
      </c>
      <c r="C5" s="28" t="s">
        <v>100</v>
      </c>
      <c r="D5" s="28" t="s">
        <v>101</v>
      </c>
      <c r="E5" s="28" t="s">
        <v>102</v>
      </c>
      <c r="F5" s="28" t="s">
        <v>103</v>
      </c>
    </row>
    <row r="6" spans="1:8" ht="39.950000000000003" customHeight="1" x14ac:dyDescent="0.3">
      <c r="A6" s="29" t="s">
        <v>104</v>
      </c>
      <c r="B6" s="30" t="s">
        <v>105</v>
      </c>
      <c r="C6" s="30" t="s">
        <v>106</v>
      </c>
      <c r="D6" s="30" t="s">
        <v>107</v>
      </c>
      <c r="E6" s="30" t="s">
        <v>108</v>
      </c>
      <c r="F6" s="31" t="s">
        <v>109</v>
      </c>
    </row>
    <row r="7" spans="1:8" ht="39.950000000000003" customHeight="1" x14ac:dyDescent="0.3">
      <c r="A7" s="29" t="s">
        <v>110</v>
      </c>
      <c r="B7" s="30" t="s">
        <v>105</v>
      </c>
      <c r="C7" s="30" t="s">
        <v>111</v>
      </c>
      <c r="D7" s="30" t="s">
        <v>107</v>
      </c>
      <c r="E7" s="30" t="s">
        <v>112</v>
      </c>
      <c r="F7" s="31" t="s">
        <v>113</v>
      </c>
    </row>
    <row r="8" spans="1:8" ht="39.950000000000003" customHeight="1" x14ac:dyDescent="0.3">
      <c r="A8" s="29" t="s">
        <v>114</v>
      </c>
      <c r="B8" s="30" t="s">
        <v>105</v>
      </c>
      <c r="C8" s="30" t="s">
        <v>115</v>
      </c>
      <c r="D8" s="30" t="s">
        <v>116</v>
      </c>
      <c r="E8" s="30" t="s">
        <v>117</v>
      </c>
      <c r="F8" s="31" t="s">
        <v>118</v>
      </c>
    </row>
    <row r="9" spans="1:8" ht="39.950000000000003" customHeight="1" x14ac:dyDescent="0.3">
      <c r="A9" s="29" t="s">
        <v>119</v>
      </c>
      <c r="B9" s="30" t="s">
        <v>120</v>
      </c>
      <c r="C9" s="30" t="s">
        <v>121</v>
      </c>
      <c r="D9" s="30" t="s">
        <v>122</v>
      </c>
      <c r="E9" s="30" t="s">
        <v>123</v>
      </c>
      <c r="F9" s="31" t="s">
        <v>124</v>
      </c>
    </row>
    <row r="10" spans="1:8" ht="39.950000000000003" customHeight="1" x14ac:dyDescent="0.3">
      <c r="A10" s="29" t="s">
        <v>125</v>
      </c>
      <c r="B10" s="30" t="s">
        <v>126</v>
      </c>
      <c r="C10" s="30" t="s">
        <v>127</v>
      </c>
      <c r="D10" s="30" t="s">
        <v>128</v>
      </c>
      <c r="E10" s="30" t="s">
        <v>129</v>
      </c>
      <c r="F10" s="31" t="s">
        <v>130</v>
      </c>
    </row>
    <row r="12" spans="1:8" ht="21.95" customHeight="1" x14ac:dyDescent="0.3">
      <c r="A12" s="49" t="s">
        <v>131</v>
      </c>
      <c r="B12" s="34"/>
      <c r="C12" s="34"/>
      <c r="D12" s="34"/>
      <c r="E12" s="34"/>
      <c r="F12" s="34"/>
      <c r="G12" s="34"/>
      <c r="H12" s="34"/>
    </row>
    <row r="13" spans="1:8" ht="30" customHeight="1" x14ac:dyDescent="0.3">
      <c r="A13" s="28" t="s">
        <v>132</v>
      </c>
      <c r="B13" s="28" t="s">
        <v>98</v>
      </c>
      <c r="C13" s="28" t="s">
        <v>133</v>
      </c>
      <c r="D13" s="28" t="s">
        <v>100</v>
      </c>
      <c r="E13" s="28" t="s">
        <v>134</v>
      </c>
      <c r="F13" s="28" t="s">
        <v>135</v>
      </c>
    </row>
    <row r="14" spans="1:8" ht="35.1" customHeight="1" x14ac:dyDescent="0.3">
      <c r="A14" s="29" t="s">
        <v>30</v>
      </c>
      <c r="B14" s="30" t="s">
        <v>136</v>
      </c>
      <c r="C14" s="30" t="s">
        <v>137</v>
      </c>
      <c r="D14" s="30" t="s">
        <v>138</v>
      </c>
      <c r="E14" s="30" t="s">
        <v>139</v>
      </c>
      <c r="F14" s="31" t="s">
        <v>140</v>
      </c>
    </row>
    <row r="15" spans="1:8" ht="35.1" customHeight="1" x14ac:dyDescent="0.3">
      <c r="A15" s="29"/>
      <c r="B15" s="30" t="s">
        <v>141</v>
      </c>
      <c r="C15" s="30" t="s">
        <v>142</v>
      </c>
      <c r="D15" s="30" t="s">
        <v>143</v>
      </c>
      <c r="E15" s="30" t="s">
        <v>144</v>
      </c>
      <c r="F15" s="31" t="s">
        <v>145</v>
      </c>
    </row>
    <row r="16" spans="1:8" ht="35.1" customHeight="1" x14ac:dyDescent="0.3">
      <c r="A16" s="29" t="s">
        <v>32</v>
      </c>
      <c r="B16" s="30" t="s">
        <v>146</v>
      </c>
      <c r="C16" s="30" t="s">
        <v>137</v>
      </c>
      <c r="D16" s="30" t="s">
        <v>138</v>
      </c>
      <c r="E16" s="30" t="s">
        <v>139</v>
      </c>
      <c r="F16" s="31" t="s">
        <v>147</v>
      </c>
    </row>
    <row r="17" spans="1:8" ht="35.1" customHeight="1" x14ac:dyDescent="0.3">
      <c r="A17" s="29"/>
      <c r="B17" s="30" t="s">
        <v>148</v>
      </c>
      <c r="C17" s="30" t="s">
        <v>149</v>
      </c>
      <c r="D17" s="30" t="s">
        <v>150</v>
      </c>
      <c r="E17" s="30" t="s">
        <v>151</v>
      </c>
      <c r="F17" s="31" t="s">
        <v>152</v>
      </c>
    </row>
    <row r="18" spans="1:8" ht="35.1" customHeight="1" x14ac:dyDescent="0.3">
      <c r="A18" s="29" t="s">
        <v>34</v>
      </c>
      <c r="B18" s="30" t="s">
        <v>153</v>
      </c>
      <c r="C18" s="30" t="s">
        <v>137</v>
      </c>
      <c r="D18" s="30" t="s">
        <v>138</v>
      </c>
      <c r="E18" s="30" t="s">
        <v>139</v>
      </c>
      <c r="F18" s="31" t="s">
        <v>154</v>
      </c>
    </row>
    <row r="19" spans="1:8" ht="35.1" customHeight="1" x14ac:dyDescent="0.3">
      <c r="A19" s="29"/>
      <c r="B19" s="30" t="s">
        <v>155</v>
      </c>
      <c r="C19" s="30" t="s">
        <v>156</v>
      </c>
      <c r="D19" s="30" t="s">
        <v>157</v>
      </c>
      <c r="E19" s="30" t="s">
        <v>158</v>
      </c>
      <c r="F19" s="31" t="s">
        <v>159</v>
      </c>
    </row>
    <row r="20" spans="1:8" ht="35.1" customHeight="1" x14ac:dyDescent="0.3">
      <c r="A20" s="29" t="s">
        <v>36</v>
      </c>
      <c r="B20" s="30" t="s">
        <v>160</v>
      </c>
      <c r="C20" s="30" t="s">
        <v>137</v>
      </c>
      <c r="D20" s="30" t="s">
        <v>138</v>
      </c>
      <c r="E20" s="30" t="s">
        <v>139</v>
      </c>
      <c r="F20" s="31" t="s">
        <v>161</v>
      </c>
    </row>
    <row r="21" spans="1:8" ht="35.1" customHeight="1" x14ac:dyDescent="0.3">
      <c r="A21" s="29"/>
      <c r="B21" s="30" t="s">
        <v>148</v>
      </c>
      <c r="C21" s="30" t="s">
        <v>149</v>
      </c>
      <c r="D21" s="30" t="s">
        <v>150</v>
      </c>
      <c r="E21" s="30" t="s">
        <v>151</v>
      </c>
      <c r="F21" s="31" t="s">
        <v>145</v>
      </c>
    </row>
    <row r="22" spans="1:8" ht="35.1" customHeight="1" x14ac:dyDescent="0.3">
      <c r="A22" s="29" t="s">
        <v>38</v>
      </c>
      <c r="B22" s="30" t="s">
        <v>162</v>
      </c>
      <c r="C22" s="30" t="s">
        <v>137</v>
      </c>
      <c r="D22" s="30" t="s">
        <v>163</v>
      </c>
      <c r="E22" s="30" t="s">
        <v>139</v>
      </c>
      <c r="F22" s="31" t="s">
        <v>164</v>
      </c>
    </row>
    <row r="23" spans="1:8" ht="35.1" customHeight="1" x14ac:dyDescent="0.3">
      <c r="A23" s="29"/>
      <c r="B23" s="30" t="s">
        <v>165</v>
      </c>
      <c r="C23" s="30" t="s">
        <v>156</v>
      </c>
      <c r="D23" s="30" t="s">
        <v>166</v>
      </c>
      <c r="E23" s="30" t="s">
        <v>167</v>
      </c>
      <c r="F23" s="31" t="s">
        <v>168</v>
      </c>
    </row>
    <row r="24" spans="1:8" ht="35.1" customHeight="1" x14ac:dyDescent="0.3">
      <c r="A24" s="29" t="s">
        <v>40</v>
      </c>
      <c r="B24" s="30" t="s">
        <v>169</v>
      </c>
      <c r="C24" s="30" t="s">
        <v>137</v>
      </c>
      <c r="D24" s="30" t="s">
        <v>163</v>
      </c>
      <c r="E24" s="30" t="s">
        <v>139</v>
      </c>
      <c r="F24" s="31" t="s">
        <v>170</v>
      </c>
    </row>
    <row r="25" spans="1:8" ht="35.1" customHeight="1" x14ac:dyDescent="0.3">
      <c r="A25" s="29"/>
      <c r="B25" s="30" t="s">
        <v>171</v>
      </c>
      <c r="C25" s="30" t="s">
        <v>172</v>
      </c>
      <c r="D25" s="30" t="s">
        <v>173</v>
      </c>
      <c r="E25" s="30" t="s">
        <v>158</v>
      </c>
      <c r="F25" s="31" t="s">
        <v>174</v>
      </c>
    </row>
    <row r="27" spans="1:8" ht="21.95" customHeight="1" x14ac:dyDescent="0.3">
      <c r="A27" s="49" t="s">
        <v>175</v>
      </c>
      <c r="B27" s="34"/>
      <c r="C27" s="34"/>
      <c r="D27" s="34"/>
      <c r="E27" s="34"/>
      <c r="F27" s="34"/>
      <c r="G27" s="34"/>
      <c r="H27" s="34"/>
    </row>
    <row r="28" spans="1:8" ht="30" customHeight="1" x14ac:dyDescent="0.3">
      <c r="A28" s="28" t="s">
        <v>176</v>
      </c>
      <c r="B28" s="28" t="s">
        <v>177</v>
      </c>
      <c r="C28" s="28" t="s">
        <v>178</v>
      </c>
      <c r="D28" s="28" t="s">
        <v>179</v>
      </c>
      <c r="E28" s="48" t="s">
        <v>103</v>
      </c>
      <c r="F28" s="44"/>
    </row>
    <row r="29" spans="1:8" ht="35.1" customHeight="1" x14ac:dyDescent="0.3">
      <c r="A29" s="29" t="s">
        <v>180</v>
      </c>
      <c r="B29" s="30" t="s">
        <v>181</v>
      </c>
      <c r="C29" s="30" t="s">
        <v>182</v>
      </c>
      <c r="D29" s="30" t="s">
        <v>183</v>
      </c>
      <c r="E29" s="43" t="s">
        <v>184</v>
      </c>
      <c r="F29" s="44"/>
    </row>
    <row r="30" spans="1:8" ht="35.1" customHeight="1" x14ac:dyDescent="0.3">
      <c r="A30" s="29" t="s">
        <v>185</v>
      </c>
      <c r="B30" s="30" t="s">
        <v>186</v>
      </c>
      <c r="C30" s="30" t="s">
        <v>187</v>
      </c>
      <c r="D30" s="30" t="s">
        <v>188</v>
      </c>
      <c r="E30" s="43" t="s">
        <v>189</v>
      </c>
      <c r="F30" s="44"/>
    </row>
    <row r="31" spans="1:8" ht="35.1" customHeight="1" x14ac:dyDescent="0.3">
      <c r="A31" s="29" t="s">
        <v>190</v>
      </c>
      <c r="B31" s="30" t="s">
        <v>191</v>
      </c>
      <c r="C31" s="30" t="s">
        <v>192</v>
      </c>
      <c r="D31" s="30" t="s">
        <v>193</v>
      </c>
      <c r="E31" s="43" t="s">
        <v>194</v>
      </c>
      <c r="F31" s="44"/>
    </row>
    <row r="32" spans="1:8" ht="35.1" customHeight="1" x14ac:dyDescent="0.3">
      <c r="A32" s="29" t="s">
        <v>195</v>
      </c>
      <c r="B32" s="30" t="s">
        <v>196</v>
      </c>
      <c r="C32" s="30" t="s">
        <v>197</v>
      </c>
      <c r="D32" s="30" t="s">
        <v>198</v>
      </c>
      <c r="E32" s="43" t="s">
        <v>199</v>
      </c>
      <c r="F32" s="44"/>
    </row>
    <row r="33" spans="1:8" ht="35.1" customHeight="1" x14ac:dyDescent="0.3">
      <c r="A33" s="29" t="s">
        <v>200</v>
      </c>
      <c r="B33" s="30" t="s">
        <v>201</v>
      </c>
      <c r="C33" s="30" t="s">
        <v>202</v>
      </c>
      <c r="D33" s="30" t="s">
        <v>203</v>
      </c>
      <c r="E33" s="43" t="s">
        <v>204</v>
      </c>
      <c r="F33" s="44"/>
    </row>
    <row r="35" spans="1:8" ht="21.95" customHeight="1" x14ac:dyDescent="0.3">
      <c r="A35" s="49" t="s">
        <v>205</v>
      </c>
      <c r="B35" s="34"/>
      <c r="C35" s="34"/>
      <c r="D35" s="34"/>
      <c r="E35" s="34"/>
      <c r="F35" s="34"/>
      <c r="G35" s="34"/>
      <c r="H35" s="34"/>
    </row>
    <row r="36" spans="1:8" ht="30" customHeight="1" x14ac:dyDescent="0.3">
      <c r="A36" s="28" t="s">
        <v>206</v>
      </c>
      <c r="B36" s="28" t="s">
        <v>207</v>
      </c>
      <c r="C36" s="28" t="s">
        <v>177</v>
      </c>
      <c r="D36" s="28" t="s">
        <v>100</v>
      </c>
      <c r="E36" s="48" t="s">
        <v>103</v>
      </c>
      <c r="F36" s="44"/>
    </row>
    <row r="37" spans="1:8" ht="35.1" customHeight="1" x14ac:dyDescent="0.3">
      <c r="A37" s="29" t="s">
        <v>208</v>
      </c>
      <c r="B37" s="30" t="s">
        <v>209</v>
      </c>
      <c r="C37" s="30" t="s">
        <v>210</v>
      </c>
      <c r="D37" s="30" t="s">
        <v>211</v>
      </c>
      <c r="E37" s="43" t="s">
        <v>212</v>
      </c>
      <c r="F37" s="44"/>
    </row>
    <row r="38" spans="1:8" ht="35.1" customHeight="1" x14ac:dyDescent="0.3">
      <c r="A38" s="29" t="s">
        <v>213</v>
      </c>
      <c r="B38" s="30" t="s">
        <v>214</v>
      </c>
      <c r="C38" s="30" t="s">
        <v>210</v>
      </c>
      <c r="D38" s="30" t="s">
        <v>211</v>
      </c>
      <c r="E38" s="43" t="s">
        <v>215</v>
      </c>
      <c r="F38" s="44"/>
    </row>
    <row r="39" spans="1:8" ht="35.1" customHeight="1" x14ac:dyDescent="0.3">
      <c r="A39" s="29" t="s">
        <v>216</v>
      </c>
      <c r="B39" s="30" t="s">
        <v>217</v>
      </c>
      <c r="C39" s="30" t="s">
        <v>210</v>
      </c>
      <c r="D39" s="30" t="s">
        <v>211</v>
      </c>
      <c r="E39" s="43" t="s">
        <v>218</v>
      </c>
      <c r="F39" s="44"/>
    </row>
    <row r="40" spans="1:8" ht="35.1" customHeight="1" x14ac:dyDescent="0.3">
      <c r="A40" s="29" t="s">
        <v>219</v>
      </c>
      <c r="B40" s="30" t="s">
        <v>220</v>
      </c>
      <c r="C40" s="30" t="s">
        <v>221</v>
      </c>
      <c r="D40" s="30" t="s">
        <v>211</v>
      </c>
      <c r="E40" s="43" t="s">
        <v>222</v>
      </c>
      <c r="F40" s="44"/>
    </row>
    <row r="42" spans="1:8" ht="21.95" customHeight="1" x14ac:dyDescent="0.3">
      <c r="A42" s="49" t="s">
        <v>223</v>
      </c>
      <c r="B42" s="34"/>
      <c r="C42" s="34"/>
      <c r="D42" s="34"/>
      <c r="E42" s="34"/>
      <c r="F42" s="34"/>
      <c r="G42" s="34"/>
      <c r="H42" s="34"/>
    </row>
    <row r="43" spans="1:8" ht="30" customHeight="1" x14ac:dyDescent="0.3">
      <c r="A43" s="32" t="s">
        <v>224</v>
      </c>
      <c r="B43" s="47" t="s">
        <v>225</v>
      </c>
      <c r="C43" s="34"/>
      <c r="D43" s="34"/>
      <c r="E43" s="34"/>
      <c r="F43" s="34"/>
      <c r="G43" s="34"/>
      <c r="H43" s="34"/>
    </row>
    <row r="44" spans="1:8" ht="30" customHeight="1" x14ac:dyDescent="0.3">
      <c r="A44" s="32" t="s">
        <v>226</v>
      </c>
      <c r="B44" s="47" t="s">
        <v>227</v>
      </c>
      <c r="C44" s="34"/>
      <c r="D44" s="34"/>
      <c r="E44" s="34"/>
      <c r="F44" s="34"/>
      <c r="G44" s="34"/>
      <c r="H44" s="34"/>
    </row>
    <row r="45" spans="1:8" ht="30" customHeight="1" x14ac:dyDescent="0.3">
      <c r="A45" s="32" t="s">
        <v>228</v>
      </c>
      <c r="B45" s="47" t="s">
        <v>229</v>
      </c>
      <c r="C45" s="34"/>
      <c r="D45" s="34"/>
      <c r="E45" s="34"/>
      <c r="F45" s="34"/>
      <c r="G45" s="34"/>
      <c r="H45" s="34"/>
    </row>
    <row r="46" spans="1:8" ht="30" customHeight="1" x14ac:dyDescent="0.3">
      <c r="A46" s="32" t="s">
        <v>230</v>
      </c>
      <c r="B46" s="47" t="s">
        <v>231</v>
      </c>
      <c r="C46" s="34"/>
      <c r="D46" s="34"/>
      <c r="E46" s="34"/>
      <c r="F46" s="34"/>
      <c r="G46" s="34"/>
      <c r="H46" s="34"/>
    </row>
    <row r="47" spans="1:8" ht="30" customHeight="1" x14ac:dyDescent="0.3">
      <c r="A47" s="32" t="s">
        <v>232</v>
      </c>
      <c r="B47" s="47" t="s">
        <v>233</v>
      </c>
      <c r="C47" s="34"/>
      <c r="D47" s="34"/>
      <c r="E47" s="34"/>
      <c r="F47" s="34"/>
      <c r="G47" s="34"/>
      <c r="H47" s="34"/>
    </row>
    <row r="49" spans="1:8" ht="20.100000000000001" customHeight="1" x14ac:dyDescent="0.3">
      <c r="A49" s="46" t="s">
        <v>234</v>
      </c>
      <c r="B49" s="34"/>
      <c r="C49" s="34"/>
      <c r="D49" s="34"/>
      <c r="E49" s="34"/>
      <c r="F49" s="34"/>
      <c r="G49" s="34"/>
      <c r="H49" s="34"/>
    </row>
    <row r="50" spans="1:8" x14ac:dyDescent="0.3">
      <c r="A50" s="50" t="s">
        <v>235</v>
      </c>
      <c r="B50" s="34"/>
      <c r="C50" s="34"/>
      <c r="D50" s="34"/>
      <c r="E50" s="34"/>
      <c r="F50" s="34"/>
      <c r="G50" s="34"/>
      <c r="H50" s="34"/>
    </row>
    <row r="51" spans="1:8" x14ac:dyDescent="0.3">
      <c r="A51" s="45" t="s">
        <v>236</v>
      </c>
      <c r="B51" s="34"/>
      <c r="C51" s="34"/>
      <c r="D51" s="34"/>
      <c r="E51" s="34"/>
      <c r="F51" s="34"/>
      <c r="G51" s="34"/>
      <c r="H51" s="34"/>
    </row>
  </sheetData>
  <mergeCells count="26">
    <mergeCell ref="B44:H44"/>
    <mergeCell ref="E37:F37"/>
    <mergeCell ref="E30:F30"/>
    <mergeCell ref="A2:H2"/>
    <mergeCell ref="B43:H43"/>
    <mergeCell ref="A42:H42"/>
    <mergeCell ref="E36:F36"/>
    <mergeCell ref="A4:H4"/>
    <mergeCell ref="A35:H35"/>
    <mergeCell ref="E32:F32"/>
    <mergeCell ref="E33:F33"/>
    <mergeCell ref="A51:H51"/>
    <mergeCell ref="A49:H49"/>
    <mergeCell ref="A1:H1"/>
    <mergeCell ref="E39:F39"/>
    <mergeCell ref="B45:H45"/>
    <mergeCell ref="E38:F38"/>
    <mergeCell ref="E29:F29"/>
    <mergeCell ref="E28:F28"/>
    <mergeCell ref="B47:H47"/>
    <mergeCell ref="E40:F40"/>
    <mergeCell ref="A27:H27"/>
    <mergeCell ref="E31:F31"/>
    <mergeCell ref="B46:H46"/>
    <mergeCell ref="A12:H12"/>
    <mergeCell ref="A50:H50"/>
  </mergeCells>
  <phoneticPr fontId="24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workbookViewId="0">
      <selection activeCell="C10" sqref="C10"/>
    </sheetView>
  </sheetViews>
  <sheetFormatPr defaultRowHeight="16.5" x14ac:dyDescent="0.3"/>
  <cols>
    <col min="1" max="1" width="15" customWidth="1"/>
    <col min="2" max="3" width="25" customWidth="1"/>
    <col min="4" max="4" width="35" customWidth="1"/>
  </cols>
  <sheetData>
    <row r="1" spans="1:4" ht="19.5" x14ac:dyDescent="0.3">
      <c r="A1" s="51" t="s">
        <v>237</v>
      </c>
      <c r="B1" s="34"/>
      <c r="C1" s="34"/>
      <c r="D1" s="34"/>
    </row>
    <row r="3" spans="1:4" x14ac:dyDescent="0.3">
      <c r="A3" s="2" t="s">
        <v>176</v>
      </c>
      <c r="B3" s="2" t="s">
        <v>238</v>
      </c>
      <c r="C3" s="2" t="s">
        <v>239</v>
      </c>
      <c r="D3" s="2" t="s">
        <v>240</v>
      </c>
    </row>
    <row r="4" spans="1:4" x14ac:dyDescent="0.3">
      <c r="A4" t="s">
        <v>241</v>
      </c>
      <c r="B4" t="s">
        <v>242</v>
      </c>
      <c r="C4" s="3"/>
    </row>
    <row r="5" spans="1:4" x14ac:dyDescent="0.3">
      <c r="B5" t="s">
        <v>243</v>
      </c>
      <c r="C5" s="3"/>
      <c r="D5" t="s">
        <v>244</v>
      </c>
    </row>
    <row r="6" spans="1:4" x14ac:dyDescent="0.3">
      <c r="B6" t="s">
        <v>245</v>
      </c>
      <c r="C6" s="3"/>
      <c r="D6" t="s">
        <v>246</v>
      </c>
    </row>
    <row r="7" spans="1:4" x14ac:dyDescent="0.3">
      <c r="B7" t="s">
        <v>247</v>
      </c>
      <c r="C7" s="4" t="str">
        <f>IF(C6&gt;0,C6/3.3058,"")</f>
        <v/>
      </c>
      <c r="D7" t="s">
        <v>248</v>
      </c>
    </row>
    <row r="8" spans="1:4" x14ac:dyDescent="0.3">
      <c r="B8" t="s">
        <v>249</v>
      </c>
      <c r="C8" s="3"/>
      <c r="D8" t="s">
        <v>250</v>
      </c>
    </row>
    <row r="10" spans="1:4" x14ac:dyDescent="0.3">
      <c r="A10" t="s">
        <v>251</v>
      </c>
      <c r="B10" t="s">
        <v>252</v>
      </c>
      <c r="C10" s="5"/>
      <c r="D10" s="6" t="s">
        <v>253</v>
      </c>
    </row>
    <row r="11" spans="1:4" x14ac:dyDescent="0.3">
      <c r="B11" t="s">
        <v>254</v>
      </c>
      <c r="C11" s="3"/>
      <c r="D11" t="s">
        <v>255</v>
      </c>
    </row>
    <row r="12" spans="1:4" x14ac:dyDescent="0.3">
      <c r="B12" t="s">
        <v>256</v>
      </c>
      <c r="C12" s="3"/>
      <c r="D12" t="s">
        <v>257</v>
      </c>
    </row>
    <row r="13" spans="1:4" x14ac:dyDescent="0.3">
      <c r="B13" t="s">
        <v>258</v>
      </c>
      <c r="C13" s="3"/>
      <c r="D13" t="s">
        <v>259</v>
      </c>
    </row>
    <row r="14" spans="1:4" x14ac:dyDescent="0.3">
      <c r="B14" t="s">
        <v>260</v>
      </c>
      <c r="C14" s="3"/>
      <c r="D14" t="s">
        <v>261</v>
      </c>
    </row>
    <row r="15" spans="1:4" x14ac:dyDescent="0.3">
      <c r="B15" t="s">
        <v>262</v>
      </c>
      <c r="C15" s="3"/>
      <c r="D15" t="s">
        <v>263</v>
      </c>
    </row>
    <row r="16" spans="1:4" x14ac:dyDescent="0.3">
      <c r="B16" t="s">
        <v>264</v>
      </c>
      <c r="C16" s="3"/>
      <c r="D16" t="s">
        <v>265</v>
      </c>
    </row>
    <row r="17" spans="1:4" x14ac:dyDescent="0.3">
      <c r="B17" t="s">
        <v>266</v>
      </c>
      <c r="C17" s="3"/>
      <c r="D17" t="s">
        <v>267</v>
      </c>
    </row>
    <row r="19" spans="1:4" x14ac:dyDescent="0.3">
      <c r="A19" t="s">
        <v>268</v>
      </c>
      <c r="B19" t="s">
        <v>269</v>
      </c>
      <c r="C19" s="3"/>
      <c r="D19" t="s">
        <v>270</v>
      </c>
    </row>
    <row r="20" spans="1:4" x14ac:dyDescent="0.3">
      <c r="B20" t="s">
        <v>271</v>
      </c>
      <c r="C20" s="3"/>
      <c r="D20" t="s">
        <v>272</v>
      </c>
    </row>
    <row r="21" spans="1:4" x14ac:dyDescent="0.3">
      <c r="B21" t="s">
        <v>273</v>
      </c>
      <c r="C21" s="4" t="str">
        <f>IF(AND(C19&gt;0,C20&gt;0),C19/C20,"")</f>
        <v/>
      </c>
      <c r="D21" t="s">
        <v>274</v>
      </c>
    </row>
    <row r="22" spans="1:4" x14ac:dyDescent="0.3">
      <c r="B22" t="s">
        <v>275</v>
      </c>
      <c r="C22" s="4" t="str">
        <f>IF(AND(C21&gt;0,C16&lt;&gt;"",C17&lt;&gt;""),C21*(C17-C16)/365,"")</f>
        <v/>
      </c>
      <c r="D22" t="s">
        <v>276</v>
      </c>
    </row>
    <row r="24" spans="1:4" x14ac:dyDescent="0.3">
      <c r="A24" t="s">
        <v>277</v>
      </c>
      <c r="B24" t="s">
        <v>278</v>
      </c>
      <c r="C24" s="3"/>
      <c r="D24" t="s">
        <v>279</v>
      </c>
    </row>
    <row r="25" spans="1:4" x14ac:dyDescent="0.3">
      <c r="B25" t="s">
        <v>280</v>
      </c>
      <c r="C25" s="3"/>
      <c r="D25" t="s">
        <v>279</v>
      </c>
    </row>
    <row r="26" spans="1:4" x14ac:dyDescent="0.3">
      <c r="B26" t="s">
        <v>281</v>
      </c>
      <c r="C26" s="3"/>
      <c r="D26" t="s">
        <v>279</v>
      </c>
    </row>
  </sheetData>
  <mergeCells count="1">
    <mergeCell ref="A1:D1"/>
  </mergeCells>
  <phoneticPr fontId="24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4"/>
  <sheetViews>
    <sheetView workbookViewId="0">
      <selection sqref="A1:M1"/>
    </sheetView>
  </sheetViews>
  <sheetFormatPr defaultRowHeight="16.5" x14ac:dyDescent="0.3"/>
  <cols>
    <col min="1" max="1" width="12" customWidth="1"/>
    <col min="2" max="2" width="6" customWidth="1"/>
    <col min="3" max="13" width="10" customWidth="1"/>
  </cols>
  <sheetData>
    <row r="1" spans="1:13" ht="19.5" x14ac:dyDescent="0.3">
      <c r="A1" s="53" t="s">
        <v>282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x14ac:dyDescent="0.3">
      <c r="A2" s="52" t="s">
        <v>283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4" spans="1:13" ht="39.950000000000003" customHeight="1" x14ac:dyDescent="0.3">
      <c r="A4" s="7" t="s">
        <v>284</v>
      </c>
      <c r="B4" s="7" t="s">
        <v>285</v>
      </c>
      <c r="C4" s="7" t="s">
        <v>286</v>
      </c>
      <c r="D4" s="7" t="s">
        <v>287</v>
      </c>
      <c r="E4" s="7" t="s">
        <v>288</v>
      </c>
      <c r="F4" s="7" t="s">
        <v>289</v>
      </c>
      <c r="G4" s="7" t="s">
        <v>290</v>
      </c>
      <c r="H4" s="7" t="s">
        <v>291</v>
      </c>
      <c r="I4" s="7" t="s">
        <v>292</v>
      </c>
      <c r="J4" s="7" t="s">
        <v>293</v>
      </c>
      <c r="K4" s="7" t="s">
        <v>294</v>
      </c>
      <c r="L4" s="7" t="s">
        <v>295</v>
      </c>
      <c r="M4" s="7" t="s">
        <v>296</v>
      </c>
    </row>
    <row r="5" spans="1:13" x14ac:dyDescent="0.3">
      <c r="A5" s="8" t="s">
        <v>297</v>
      </c>
      <c r="B5" s="8" t="s">
        <v>298</v>
      </c>
      <c r="C5" s="9"/>
      <c r="D5" s="9"/>
      <c r="E5" s="9"/>
      <c r="F5" s="9"/>
      <c r="G5" s="4">
        <f>F5</f>
        <v>0</v>
      </c>
      <c r="H5" s="9"/>
      <c r="I5" s="9"/>
      <c r="J5" s="4">
        <f>I5</f>
        <v>0</v>
      </c>
      <c r="K5" s="9"/>
      <c r="L5" s="9"/>
      <c r="M5" s="9"/>
    </row>
    <row r="6" spans="1:13" x14ac:dyDescent="0.3">
      <c r="A6" s="8" t="s">
        <v>299</v>
      </c>
      <c r="B6" s="8" t="s">
        <v>300</v>
      </c>
      <c r="C6" s="9"/>
      <c r="D6" s="9"/>
      <c r="E6" s="9"/>
      <c r="F6" s="9"/>
      <c r="G6" s="4">
        <f t="shared" ref="G6:G37" si="0">G5+F6</f>
        <v>0</v>
      </c>
      <c r="H6" s="9"/>
      <c r="I6" s="9"/>
      <c r="J6" s="4">
        <f t="shared" ref="J6:J37" si="1">J5+I6</f>
        <v>0</v>
      </c>
      <c r="K6" s="9"/>
      <c r="L6" s="9"/>
      <c r="M6" s="9"/>
    </row>
    <row r="7" spans="1:13" x14ac:dyDescent="0.3">
      <c r="A7" s="8" t="s">
        <v>301</v>
      </c>
      <c r="B7" s="8" t="s">
        <v>302</v>
      </c>
      <c r="C7" s="9"/>
      <c r="D7" s="9"/>
      <c r="E7" s="9"/>
      <c r="F7" s="9"/>
      <c r="G7" s="4">
        <f t="shared" si="0"/>
        <v>0</v>
      </c>
      <c r="H7" s="9"/>
      <c r="I7" s="9"/>
      <c r="J7" s="4">
        <f t="shared" si="1"/>
        <v>0</v>
      </c>
      <c r="K7" s="9"/>
      <c r="L7" s="9"/>
      <c r="M7" s="9"/>
    </row>
    <row r="8" spans="1:13" x14ac:dyDescent="0.3">
      <c r="A8" s="8" t="s">
        <v>303</v>
      </c>
      <c r="B8" s="8" t="s">
        <v>304</v>
      </c>
      <c r="C8" s="9"/>
      <c r="D8" s="9"/>
      <c r="E8" s="9"/>
      <c r="F8" s="9"/>
      <c r="G8" s="4">
        <f t="shared" si="0"/>
        <v>0</v>
      </c>
      <c r="H8" s="9"/>
      <c r="I8" s="9"/>
      <c r="J8" s="4">
        <f t="shared" si="1"/>
        <v>0</v>
      </c>
      <c r="K8" s="9"/>
      <c r="L8" s="9"/>
      <c r="M8" s="9"/>
    </row>
    <row r="9" spans="1:13" x14ac:dyDescent="0.3">
      <c r="A9" s="8" t="s">
        <v>305</v>
      </c>
      <c r="B9" s="8" t="s">
        <v>306</v>
      </c>
      <c r="C9" s="9"/>
      <c r="D9" s="9"/>
      <c r="E9" s="9"/>
      <c r="F9" s="9"/>
      <c r="G9" s="4">
        <f t="shared" si="0"/>
        <v>0</v>
      </c>
      <c r="H9" s="9"/>
      <c r="I9" s="9"/>
      <c r="J9" s="4">
        <f t="shared" si="1"/>
        <v>0</v>
      </c>
      <c r="K9" s="9"/>
      <c r="L9" s="9"/>
      <c r="M9" s="9"/>
    </row>
    <row r="10" spans="1:13" x14ac:dyDescent="0.3">
      <c r="A10" s="8" t="s">
        <v>307</v>
      </c>
      <c r="B10" s="8" t="s">
        <v>308</v>
      </c>
      <c r="C10" s="9"/>
      <c r="D10" s="9"/>
      <c r="E10" s="9"/>
      <c r="F10" s="9"/>
      <c r="G10" s="4">
        <f t="shared" si="0"/>
        <v>0</v>
      </c>
      <c r="H10" s="9"/>
      <c r="I10" s="9"/>
      <c r="J10" s="4">
        <f t="shared" si="1"/>
        <v>0</v>
      </c>
      <c r="K10" s="9"/>
      <c r="L10" s="9"/>
      <c r="M10" s="9"/>
    </row>
    <row r="11" spans="1:13" x14ac:dyDescent="0.3">
      <c r="A11" s="8" t="s">
        <v>309</v>
      </c>
      <c r="B11" s="8" t="s">
        <v>310</v>
      </c>
      <c r="C11" s="9"/>
      <c r="D11" s="9"/>
      <c r="E11" s="9"/>
      <c r="F11" s="9"/>
      <c r="G11" s="4">
        <f t="shared" si="0"/>
        <v>0</v>
      </c>
      <c r="H11" s="9"/>
      <c r="I11" s="9"/>
      <c r="J11" s="4">
        <f t="shared" si="1"/>
        <v>0</v>
      </c>
      <c r="K11" s="9"/>
      <c r="L11" s="9"/>
      <c r="M11" s="9"/>
    </row>
    <row r="12" spans="1:13" x14ac:dyDescent="0.3">
      <c r="A12" s="8" t="s">
        <v>311</v>
      </c>
      <c r="B12" s="8" t="s">
        <v>298</v>
      </c>
      <c r="C12" s="9"/>
      <c r="D12" s="9"/>
      <c r="E12" s="9"/>
      <c r="F12" s="9"/>
      <c r="G12" s="4">
        <f t="shared" si="0"/>
        <v>0</v>
      </c>
      <c r="H12" s="9"/>
      <c r="I12" s="9"/>
      <c r="J12" s="4">
        <f t="shared" si="1"/>
        <v>0</v>
      </c>
      <c r="K12" s="9"/>
      <c r="L12" s="9"/>
      <c r="M12" s="9"/>
    </row>
    <row r="13" spans="1:13" x14ac:dyDescent="0.3">
      <c r="A13" s="8" t="s">
        <v>312</v>
      </c>
      <c r="B13" s="8" t="s">
        <v>300</v>
      </c>
      <c r="C13" s="9"/>
      <c r="D13" s="9"/>
      <c r="E13" s="9"/>
      <c r="F13" s="9"/>
      <c r="G13" s="4">
        <f t="shared" si="0"/>
        <v>0</v>
      </c>
      <c r="H13" s="9"/>
      <c r="I13" s="9"/>
      <c r="J13" s="4">
        <f t="shared" si="1"/>
        <v>0</v>
      </c>
      <c r="K13" s="9"/>
      <c r="L13" s="9"/>
      <c r="M13" s="9"/>
    </row>
    <row r="14" spans="1:13" x14ac:dyDescent="0.3">
      <c r="A14" s="8" t="s">
        <v>313</v>
      </c>
      <c r="B14" s="8" t="s">
        <v>302</v>
      </c>
      <c r="C14" s="9"/>
      <c r="D14" s="9"/>
      <c r="E14" s="9"/>
      <c r="F14" s="9"/>
      <c r="G14" s="4">
        <f t="shared" si="0"/>
        <v>0</v>
      </c>
      <c r="H14" s="9"/>
      <c r="I14" s="9"/>
      <c r="J14" s="4">
        <f t="shared" si="1"/>
        <v>0</v>
      </c>
      <c r="K14" s="9"/>
      <c r="L14" s="9"/>
      <c r="M14" s="9"/>
    </row>
    <row r="15" spans="1:13" x14ac:dyDescent="0.3">
      <c r="A15" s="8" t="s">
        <v>314</v>
      </c>
      <c r="B15" s="8" t="s">
        <v>304</v>
      </c>
      <c r="C15" s="9"/>
      <c r="D15" s="9"/>
      <c r="E15" s="9"/>
      <c r="F15" s="9"/>
      <c r="G15" s="4">
        <f t="shared" si="0"/>
        <v>0</v>
      </c>
      <c r="H15" s="9"/>
      <c r="I15" s="9"/>
      <c r="J15" s="4">
        <f t="shared" si="1"/>
        <v>0</v>
      </c>
      <c r="K15" s="9"/>
      <c r="L15" s="9"/>
      <c r="M15" s="9"/>
    </row>
    <row r="16" spans="1:13" x14ac:dyDescent="0.3">
      <c r="A16" s="8" t="s">
        <v>315</v>
      </c>
      <c r="B16" s="8" t="s">
        <v>306</v>
      </c>
      <c r="C16" s="9"/>
      <c r="D16" s="9"/>
      <c r="E16" s="9"/>
      <c r="F16" s="9"/>
      <c r="G16" s="4">
        <f t="shared" si="0"/>
        <v>0</v>
      </c>
      <c r="H16" s="9"/>
      <c r="I16" s="9"/>
      <c r="J16" s="4">
        <f t="shared" si="1"/>
        <v>0</v>
      </c>
      <c r="K16" s="9"/>
      <c r="L16" s="9"/>
      <c r="M16" s="9"/>
    </row>
    <row r="17" spans="1:13" x14ac:dyDescent="0.3">
      <c r="A17" s="8" t="s">
        <v>316</v>
      </c>
      <c r="B17" s="8" t="s">
        <v>308</v>
      </c>
      <c r="C17" s="9"/>
      <c r="D17" s="9"/>
      <c r="E17" s="9"/>
      <c r="F17" s="9"/>
      <c r="G17" s="4">
        <f t="shared" si="0"/>
        <v>0</v>
      </c>
      <c r="H17" s="9"/>
      <c r="I17" s="9"/>
      <c r="J17" s="4">
        <f t="shared" si="1"/>
        <v>0</v>
      </c>
      <c r="K17" s="9"/>
      <c r="L17" s="9"/>
      <c r="M17" s="9"/>
    </row>
    <row r="18" spans="1:13" x14ac:dyDescent="0.3">
      <c r="A18" s="8" t="s">
        <v>317</v>
      </c>
      <c r="B18" s="8" t="s">
        <v>310</v>
      </c>
      <c r="C18" s="9"/>
      <c r="D18" s="9"/>
      <c r="E18" s="9"/>
      <c r="F18" s="9"/>
      <c r="G18" s="4">
        <f t="shared" si="0"/>
        <v>0</v>
      </c>
      <c r="H18" s="9"/>
      <c r="I18" s="9"/>
      <c r="J18" s="4">
        <f t="shared" si="1"/>
        <v>0</v>
      </c>
      <c r="K18" s="9"/>
      <c r="L18" s="9"/>
      <c r="M18" s="9"/>
    </row>
    <row r="19" spans="1:13" x14ac:dyDescent="0.3">
      <c r="A19" s="8" t="s">
        <v>318</v>
      </c>
      <c r="B19" s="8" t="s">
        <v>298</v>
      </c>
      <c r="C19" s="9"/>
      <c r="D19" s="9"/>
      <c r="E19" s="9"/>
      <c r="F19" s="9"/>
      <c r="G19" s="4">
        <f t="shared" si="0"/>
        <v>0</v>
      </c>
      <c r="H19" s="9"/>
      <c r="I19" s="9"/>
      <c r="J19" s="4">
        <f t="shared" si="1"/>
        <v>0</v>
      </c>
      <c r="K19" s="9"/>
      <c r="L19" s="9"/>
      <c r="M19" s="9"/>
    </row>
    <row r="20" spans="1:13" x14ac:dyDescent="0.3">
      <c r="A20" s="8" t="s">
        <v>319</v>
      </c>
      <c r="B20" s="8" t="s">
        <v>300</v>
      </c>
      <c r="C20" s="9"/>
      <c r="D20" s="9"/>
      <c r="E20" s="9"/>
      <c r="F20" s="9"/>
      <c r="G20" s="4">
        <f t="shared" si="0"/>
        <v>0</v>
      </c>
      <c r="H20" s="9"/>
      <c r="I20" s="9"/>
      <c r="J20" s="4">
        <f t="shared" si="1"/>
        <v>0</v>
      </c>
      <c r="K20" s="9"/>
      <c r="L20" s="9"/>
      <c r="M20" s="9"/>
    </row>
    <row r="21" spans="1:13" x14ac:dyDescent="0.3">
      <c r="A21" s="8" t="s">
        <v>320</v>
      </c>
      <c r="B21" s="8" t="s">
        <v>302</v>
      </c>
      <c r="C21" s="9"/>
      <c r="D21" s="9"/>
      <c r="E21" s="9"/>
      <c r="F21" s="9"/>
      <c r="G21" s="4">
        <f t="shared" si="0"/>
        <v>0</v>
      </c>
      <c r="H21" s="9"/>
      <c r="I21" s="9"/>
      <c r="J21" s="4">
        <f t="shared" si="1"/>
        <v>0</v>
      </c>
      <c r="K21" s="9"/>
      <c r="L21" s="9"/>
      <c r="M21" s="9"/>
    </row>
    <row r="22" spans="1:13" x14ac:dyDescent="0.3">
      <c r="A22" s="8" t="s">
        <v>321</v>
      </c>
      <c r="B22" s="8" t="s">
        <v>304</v>
      </c>
      <c r="C22" s="9"/>
      <c r="D22" s="9"/>
      <c r="E22" s="9"/>
      <c r="F22" s="9"/>
      <c r="G22" s="4">
        <f t="shared" si="0"/>
        <v>0</v>
      </c>
      <c r="H22" s="9"/>
      <c r="I22" s="9"/>
      <c r="J22" s="4">
        <f t="shared" si="1"/>
        <v>0</v>
      </c>
      <c r="K22" s="9"/>
      <c r="L22" s="9"/>
      <c r="M22" s="9"/>
    </row>
    <row r="23" spans="1:13" x14ac:dyDescent="0.3">
      <c r="A23" s="8" t="s">
        <v>322</v>
      </c>
      <c r="B23" s="8" t="s">
        <v>306</v>
      </c>
      <c r="C23" s="9"/>
      <c r="D23" s="9"/>
      <c r="E23" s="9"/>
      <c r="F23" s="9"/>
      <c r="G23" s="4">
        <f t="shared" si="0"/>
        <v>0</v>
      </c>
      <c r="H23" s="9"/>
      <c r="I23" s="9"/>
      <c r="J23" s="4">
        <f t="shared" si="1"/>
        <v>0</v>
      </c>
      <c r="K23" s="9"/>
      <c r="L23" s="9"/>
      <c r="M23" s="9"/>
    </row>
    <row r="24" spans="1:13" x14ac:dyDescent="0.3">
      <c r="A24" s="8" t="s">
        <v>323</v>
      </c>
      <c r="B24" s="8" t="s">
        <v>308</v>
      </c>
      <c r="C24" s="9"/>
      <c r="D24" s="9"/>
      <c r="E24" s="9"/>
      <c r="F24" s="9"/>
      <c r="G24" s="4">
        <f t="shared" si="0"/>
        <v>0</v>
      </c>
      <c r="H24" s="9"/>
      <c r="I24" s="9"/>
      <c r="J24" s="4">
        <f t="shared" si="1"/>
        <v>0</v>
      </c>
      <c r="K24" s="9"/>
      <c r="L24" s="9"/>
      <c r="M24" s="9"/>
    </row>
    <row r="25" spans="1:13" x14ac:dyDescent="0.3">
      <c r="A25" s="8" t="s">
        <v>324</v>
      </c>
      <c r="B25" s="8" t="s">
        <v>310</v>
      </c>
      <c r="C25" s="9"/>
      <c r="D25" s="9"/>
      <c r="E25" s="9"/>
      <c r="F25" s="9"/>
      <c r="G25" s="4">
        <f t="shared" si="0"/>
        <v>0</v>
      </c>
      <c r="H25" s="9"/>
      <c r="I25" s="9"/>
      <c r="J25" s="4">
        <f t="shared" si="1"/>
        <v>0</v>
      </c>
      <c r="K25" s="9"/>
      <c r="L25" s="9"/>
      <c r="M25" s="9"/>
    </row>
    <row r="26" spans="1:13" x14ac:dyDescent="0.3">
      <c r="A26" s="8" t="s">
        <v>325</v>
      </c>
      <c r="B26" s="8" t="s">
        <v>298</v>
      </c>
      <c r="C26" s="9"/>
      <c r="D26" s="9"/>
      <c r="E26" s="9"/>
      <c r="F26" s="9"/>
      <c r="G26" s="4">
        <f t="shared" si="0"/>
        <v>0</v>
      </c>
      <c r="H26" s="9"/>
      <c r="I26" s="9"/>
      <c r="J26" s="4">
        <f t="shared" si="1"/>
        <v>0</v>
      </c>
      <c r="K26" s="9"/>
      <c r="L26" s="9"/>
      <c r="M26" s="9"/>
    </row>
    <row r="27" spans="1:13" x14ac:dyDescent="0.3">
      <c r="A27" s="8" t="s">
        <v>326</v>
      </c>
      <c r="B27" s="8" t="s">
        <v>300</v>
      </c>
      <c r="C27" s="9"/>
      <c r="D27" s="9"/>
      <c r="E27" s="9"/>
      <c r="F27" s="9"/>
      <c r="G27" s="4">
        <f t="shared" si="0"/>
        <v>0</v>
      </c>
      <c r="H27" s="9"/>
      <c r="I27" s="9"/>
      <c r="J27" s="4">
        <f t="shared" si="1"/>
        <v>0</v>
      </c>
      <c r="K27" s="9"/>
      <c r="L27" s="9"/>
      <c r="M27" s="9"/>
    </row>
    <row r="28" spans="1:13" x14ac:dyDescent="0.3">
      <c r="A28" s="8" t="s">
        <v>327</v>
      </c>
      <c r="B28" s="8" t="s">
        <v>302</v>
      </c>
      <c r="C28" s="9"/>
      <c r="D28" s="9"/>
      <c r="E28" s="9"/>
      <c r="F28" s="9"/>
      <c r="G28" s="4">
        <f t="shared" si="0"/>
        <v>0</v>
      </c>
      <c r="H28" s="9"/>
      <c r="I28" s="9"/>
      <c r="J28" s="4">
        <f t="shared" si="1"/>
        <v>0</v>
      </c>
      <c r="K28" s="9"/>
      <c r="L28" s="9"/>
      <c r="M28" s="9"/>
    </row>
    <row r="29" spans="1:13" x14ac:dyDescent="0.3">
      <c r="A29" s="8" t="s">
        <v>328</v>
      </c>
      <c r="B29" s="8" t="s">
        <v>304</v>
      </c>
      <c r="C29" s="9"/>
      <c r="D29" s="9"/>
      <c r="E29" s="9"/>
      <c r="F29" s="9"/>
      <c r="G29" s="4">
        <f t="shared" si="0"/>
        <v>0</v>
      </c>
      <c r="H29" s="9"/>
      <c r="I29" s="9"/>
      <c r="J29" s="4">
        <f t="shared" si="1"/>
        <v>0</v>
      </c>
      <c r="K29" s="9"/>
      <c r="L29" s="9"/>
      <c r="M29" s="9"/>
    </row>
    <row r="30" spans="1:13" x14ac:dyDescent="0.3">
      <c r="A30" s="8" t="s">
        <v>329</v>
      </c>
      <c r="B30" s="8" t="s">
        <v>306</v>
      </c>
      <c r="C30" s="9"/>
      <c r="D30" s="9"/>
      <c r="E30" s="9"/>
      <c r="F30" s="9"/>
      <c r="G30" s="4">
        <f t="shared" si="0"/>
        <v>0</v>
      </c>
      <c r="H30" s="9"/>
      <c r="I30" s="9"/>
      <c r="J30" s="4">
        <f t="shared" si="1"/>
        <v>0</v>
      </c>
      <c r="K30" s="9"/>
      <c r="L30" s="9"/>
      <c r="M30" s="9"/>
    </row>
    <row r="31" spans="1:13" x14ac:dyDescent="0.3">
      <c r="A31" s="8" t="s">
        <v>330</v>
      </c>
      <c r="B31" s="8" t="s">
        <v>308</v>
      </c>
      <c r="C31" s="9"/>
      <c r="D31" s="9"/>
      <c r="E31" s="9"/>
      <c r="F31" s="9"/>
      <c r="G31" s="4">
        <f t="shared" si="0"/>
        <v>0</v>
      </c>
      <c r="H31" s="9"/>
      <c r="I31" s="9"/>
      <c r="J31" s="4">
        <f t="shared" si="1"/>
        <v>0</v>
      </c>
      <c r="K31" s="9"/>
      <c r="L31" s="9"/>
      <c r="M31" s="9"/>
    </row>
    <row r="32" spans="1:13" x14ac:dyDescent="0.3">
      <c r="A32" s="8" t="s">
        <v>331</v>
      </c>
      <c r="B32" s="8" t="s">
        <v>310</v>
      </c>
      <c r="C32" s="9"/>
      <c r="D32" s="9"/>
      <c r="E32" s="9"/>
      <c r="F32" s="9"/>
      <c r="G32" s="4">
        <f t="shared" si="0"/>
        <v>0</v>
      </c>
      <c r="H32" s="9"/>
      <c r="I32" s="9"/>
      <c r="J32" s="4">
        <f t="shared" si="1"/>
        <v>0</v>
      </c>
      <c r="K32" s="9"/>
      <c r="L32" s="9"/>
      <c r="M32" s="9"/>
    </row>
    <row r="33" spans="1:13" x14ac:dyDescent="0.3">
      <c r="A33" s="8" t="s">
        <v>332</v>
      </c>
      <c r="B33" s="8" t="s">
        <v>298</v>
      </c>
      <c r="C33" s="9"/>
      <c r="D33" s="9"/>
      <c r="E33" s="9"/>
      <c r="F33" s="9"/>
      <c r="G33" s="4">
        <f t="shared" si="0"/>
        <v>0</v>
      </c>
      <c r="H33" s="9"/>
      <c r="I33" s="9"/>
      <c r="J33" s="4">
        <f t="shared" si="1"/>
        <v>0</v>
      </c>
      <c r="K33" s="9"/>
      <c r="L33" s="9"/>
      <c r="M33" s="9"/>
    </row>
    <row r="34" spans="1:13" x14ac:dyDescent="0.3">
      <c r="A34" s="8" t="s">
        <v>333</v>
      </c>
      <c r="B34" s="8" t="s">
        <v>300</v>
      </c>
      <c r="C34" s="9"/>
      <c r="D34" s="9"/>
      <c r="E34" s="9"/>
      <c r="F34" s="9"/>
      <c r="G34" s="4">
        <f t="shared" si="0"/>
        <v>0</v>
      </c>
      <c r="H34" s="9"/>
      <c r="I34" s="9"/>
      <c r="J34" s="4">
        <f t="shared" si="1"/>
        <v>0</v>
      </c>
      <c r="K34" s="9"/>
      <c r="L34" s="9"/>
      <c r="M34" s="9"/>
    </row>
    <row r="35" spans="1:13" x14ac:dyDescent="0.3">
      <c r="A35" s="8" t="s">
        <v>334</v>
      </c>
      <c r="B35" s="8" t="s">
        <v>302</v>
      </c>
      <c r="C35" s="9"/>
      <c r="D35" s="9"/>
      <c r="E35" s="9"/>
      <c r="F35" s="9"/>
      <c r="G35" s="4">
        <f t="shared" si="0"/>
        <v>0</v>
      </c>
      <c r="H35" s="9"/>
      <c r="I35" s="9"/>
      <c r="J35" s="4">
        <f t="shared" si="1"/>
        <v>0</v>
      </c>
      <c r="K35" s="9"/>
      <c r="L35" s="9"/>
      <c r="M35" s="9"/>
    </row>
    <row r="36" spans="1:13" x14ac:dyDescent="0.3">
      <c r="A36" s="8" t="s">
        <v>335</v>
      </c>
      <c r="B36" s="8" t="s">
        <v>304</v>
      </c>
      <c r="C36" s="9"/>
      <c r="D36" s="9"/>
      <c r="E36" s="9"/>
      <c r="F36" s="9"/>
      <c r="G36" s="4">
        <f t="shared" si="0"/>
        <v>0</v>
      </c>
      <c r="H36" s="9"/>
      <c r="I36" s="9"/>
      <c r="J36" s="4">
        <f t="shared" si="1"/>
        <v>0</v>
      </c>
      <c r="K36" s="9"/>
      <c r="L36" s="9"/>
      <c r="M36" s="9"/>
    </row>
    <row r="37" spans="1:13" x14ac:dyDescent="0.3">
      <c r="A37" s="8" t="s">
        <v>336</v>
      </c>
      <c r="B37" s="8" t="s">
        <v>306</v>
      </c>
      <c r="C37" s="9"/>
      <c r="D37" s="9"/>
      <c r="E37" s="9"/>
      <c r="F37" s="9"/>
      <c r="G37" s="4">
        <f t="shared" si="0"/>
        <v>0</v>
      </c>
      <c r="H37" s="9"/>
      <c r="I37" s="9"/>
      <c r="J37" s="4">
        <f t="shared" si="1"/>
        <v>0</v>
      </c>
      <c r="K37" s="9"/>
      <c r="L37" s="9"/>
      <c r="M37" s="9"/>
    </row>
    <row r="38" spans="1:13" x14ac:dyDescent="0.3">
      <c r="A38" s="8" t="s">
        <v>337</v>
      </c>
      <c r="B38" s="8" t="s">
        <v>308</v>
      </c>
      <c r="C38" s="9"/>
      <c r="D38" s="9"/>
      <c r="E38" s="9"/>
      <c r="F38" s="9"/>
      <c r="G38" s="4">
        <f t="shared" ref="G38:G69" si="2">G37+F38</f>
        <v>0</v>
      </c>
      <c r="H38" s="9"/>
      <c r="I38" s="9"/>
      <c r="J38" s="4">
        <f t="shared" ref="J38:J69" si="3">J37+I38</f>
        <v>0</v>
      </c>
      <c r="K38" s="9"/>
      <c r="L38" s="9"/>
      <c r="M38" s="9"/>
    </row>
    <row r="39" spans="1:13" x14ac:dyDescent="0.3">
      <c r="A39" s="8" t="s">
        <v>338</v>
      </c>
      <c r="B39" s="8" t="s">
        <v>310</v>
      </c>
      <c r="C39" s="9"/>
      <c r="D39" s="9"/>
      <c r="E39" s="9"/>
      <c r="F39" s="9"/>
      <c r="G39" s="4">
        <f t="shared" si="2"/>
        <v>0</v>
      </c>
      <c r="H39" s="9"/>
      <c r="I39" s="9"/>
      <c r="J39" s="4">
        <f t="shared" si="3"/>
        <v>0</v>
      </c>
      <c r="K39" s="9"/>
      <c r="L39" s="9"/>
      <c r="M39" s="9"/>
    </row>
    <row r="40" spans="1:13" x14ac:dyDescent="0.3">
      <c r="A40" s="8" t="s">
        <v>339</v>
      </c>
      <c r="B40" s="8" t="s">
        <v>298</v>
      </c>
      <c r="C40" s="9"/>
      <c r="D40" s="9"/>
      <c r="E40" s="9"/>
      <c r="F40" s="9"/>
      <c r="G40" s="4">
        <f t="shared" si="2"/>
        <v>0</v>
      </c>
      <c r="H40" s="9"/>
      <c r="I40" s="9"/>
      <c r="J40" s="4">
        <f t="shared" si="3"/>
        <v>0</v>
      </c>
      <c r="K40" s="9"/>
      <c r="L40" s="9"/>
      <c r="M40" s="9"/>
    </row>
    <row r="41" spans="1:13" x14ac:dyDescent="0.3">
      <c r="A41" s="8" t="s">
        <v>340</v>
      </c>
      <c r="B41" s="8" t="s">
        <v>300</v>
      </c>
      <c r="C41" s="9"/>
      <c r="D41" s="9"/>
      <c r="E41" s="9"/>
      <c r="F41" s="9"/>
      <c r="G41" s="4">
        <f t="shared" si="2"/>
        <v>0</v>
      </c>
      <c r="H41" s="9"/>
      <c r="I41" s="9"/>
      <c r="J41" s="4">
        <f t="shared" si="3"/>
        <v>0</v>
      </c>
      <c r="K41" s="9"/>
      <c r="L41" s="9"/>
      <c r="M41" s="9"/>
    </row>
    <row r="42" spans="1:13" x14ac:dyDescent="0.3">
      <c r="A42" s="8" t="s">
        <v>341</v>
      </c>
      <c r="B42" s="8" t="s">
        <v>302</v>
      </c>
      <c r="C42" s="9"/>
      <c r="D42" s="9"/>
      <c r="E42" s="9"/>
      <c r="F42" s="9"/>
      <c r="G42" s="4">
        <f t="shared" si="2"/>
        <v>0</v>
      </c>
      <c r="H42" s="9"/>
      <c r="I42" s="9"/>
      <c r="J42" s="4">
        <f t="shared" si="3"/>
        <v>0</v>
      </c>
      <c r="K42" s="9"/>
      <c r="L42" s="9"/>
      <c r="M42" s="9"/>
    </row>
    <row r="43" spans="1:13" x14ac:dyDescent="0.3">
      <c r="A43" s="8" t="s">
        <v>342</v>
      </c>
      <c r="B43" s="8" t="s">
        <v>304</v>
      </c>
      <c r="C43" s="9"/>
      <c r="D43" s="9"/>
      <c r="E43" s="9"/>
      <c r="F43" s="9"/>
      <c r="G43" s="4">
        <f t="shared" si="2"/>
        <v>0</v>
      </c>
      <c r="H43" s="9"/>
      <c r="I43" s="9"/>
      <c r="J43" s="4">
        <f t="shared" si="3"/>
        <v>0</v>
      </c>
      <c r="K43" s="9"/>
      <c r="L43" s="9"/>
      <c r="M43" s="9"/>
    </row>
    <row r="44" spans="1:13" x14ac:dyDescent="0.3">
      <c r="A44" s="8" t="s">
        <v>343</v>
      </c>
      <c r="B44" s="8" t="s">
        <v>306</v>
      </c>
      <c r="C44" s="9"/>
      <c r="D44" s="9"/>
      <c r="E44" s="9"/>
      <c r="F44" s="9"/>
      <c r="G44" s="4">
        <f t="shared" si="2"/>
        <v>0</v>
      </c>
      <c r="H44" s="9"/>
      <c r="I44" s="9"/>
      <c r="J44" s="4">
        <f t="shared" si="3"/>
        <v>0</v>
      </c>
      <c r="K44" s="9"/>
      <c r="L44" s="9"/>
      <c r="M44" s="9"/>
    </row>
    <row r="45" spans="1:13" x14ac:dyDescent="0.3">
      <c r="A45" s="8" t="s">
        <v>344</v>
      </c>
      <c r="B45" s="8" t="s">
        <v>308</v>
      </c>
      <c r="C45" s="9"/>
      <c r="D45" s="9"/>
      <c r="E45" s="9"/>
      <c r="F45" s="9"/>
      <c r="G45" s="4">
        <f t="shared" si="2"/>
        <v>0</v>
      </c>
      <c r="H45" s="9"/>
      <c r="I45" s="9"/>
      <c r="J45" s="4">
        <f t="shared" si="3"/>
        <v>0</v>
      </c>
      <c r="K45" s="9"/>
      <c r="L45" s="9"/>
      <c r="M45" s="9"/>
    </row>
    <row r="46" spans="1:13" x14ac:dyDescent="0.3">
      <c r="A46" s="8" t="s">
        <v>345</v>
      </c>
      <c r="B46" s="8" t="s">
        <v>310</v>
      </c>
      <c r="C46" s="9"/>
      <c r="D46" s="9"/>
      <c r="E46" s="9"/>
      <c r="F46" s="9"/>
      <c r="G46" s="4">
        <f t="shared" si="2"/>
        <v>0</v>
      </c>
      <c r="H46" s="9"/>
      <c r="I46" s="9"/>
      <c r="J46" s="4">
        <f t="shared" si="3"/>
        <v>0</v>
      </c>
      <c r="K46" s="9"/>
      <c r="L46" s="9"/>
      <c r="M46" s="9"/>
    </row>
    <row r="47" spans="1:13" x14ac:dyDescent="0.3">
      <c r="A47" s="8" t="s">
        <v>346</v>
      </c>
      <c r="B47" s="8" t="s">
        <v>298</v>
      </c>
      <c r="C47" s="9"/>
      <c r="D47" s="9"/>
      <c r="E47" s="9"/>
      <c r="F47" s="9"/>
      <c r="G47" s="4">
        <f t="shared" si="2"/>
        <v>0</v>
      </c>
      <c r="H47" s="9"/>
      <c r="I47" s="9"/>
      <c r="J47" s="4">
        <f t="shared" si="3"/>
        <v>0</v>
      </c>
      <c r="K47" s="9"/>
      <c r="L47" s="9"/>
      <c r="M47" s="9"/>
    </row>
    <row r="48" spans="1:13" x14ac:dyDescent="0.3">
      <c r="A48" s="8" t="s">
        <v>347</v>
      </c>
      <c r="B48" s="8" t="s">
        <v>300</v>
      </c>
      <c r="C48" s="9"/>
      <c r="D48" s="9"/>
      <c r="E48" s="9"/>
      <c r="F48" s="9"/>
      <c r="G48" s="4">
        <f t="shared" si="2"/>
        <v>0</v>
      </c>
      <c r="H48" s="9"/>
      <c r="I48" s="9"/>
      <c r="J48" s="4">
        <f t="shared" si="3"/>
        <v>0</v>
      </c>
      <c r="K48" s="9"/>
      <c r="L48" s="9"/>
      <c r="M48" s="9"/>
    </row>
    <row r="49" spans="1:13" x14ac:dyDescent="0.3">
      <c r="A49" s="8" t="s">
        <v>348</v>
      </c>
      <c r="B49" s="8" t="s">
        <v>302</v>
      </c>
      <c r="C49" s="9"/>
      <c r="D49" s="9"/>
      <c r="E49" s="9"/>
      <c r="F49" s="9"/>
      <c r="G49" s="4">
        <f t="shared" si="2"/>
        <v>0</v>
      </c>
      <c r="H49" s="9"/>
      <c r="I49" s="9"/>
      <c r="J49" s="4">
        <f t="shared" si="3"/>
        <v>0</v>
      </c>
      <c r="K49" s="9"/>
      <c r="L49" s="9"/>
      <c r="M49" s="9"/>
    </row>
    <row r="50" spans="1:13" x14ac:dyDescent="0.3">
      <c r="A50" s="8" t="s">
        <v>349</v>
      </c>
      <c r="B50" s="8" t="s">
        <v>304</v>
      </c>
      <c r="C50" s="9"/>
      <c r="D50" s="9"/>
      <c r="E50" s="9"/>
      <c r="F50" s="9"/>
      <c r="G50" s="4">
        <f t="shared" si="2"/>
        <v>0</v>
      </c>
      <c r="H50" s="9"/>
      <c r="I50" s="9"/>
      <c r="J50" s="4">
        <f t="shared" si="3"/>
        <v>0</v>
      </c>
      <c r="K50" s="9"/>
      <c r="L50" s="9"/>
      <c r="M50" s="9"/>
    </row>
    <row r="51" spans="1:13" x14ac:dyDescent="0.3">
      <c r="A51" s="8" t="s">
        <v>350</v>
      </c>
      <c r="B51" s="8" t="s">
        <v>306</v>
      </c>
      <c r="C51" s="9"/>
      <c r="D51" s="9"/>
      <c r="E51" s="9"/>
      <c r="F51" s="9"/>
      <c r="G51" s="4">
        <f t="shared" si="2"/>
        <v>0</v>
      </c>
      <c r="H51" s="9"/>
      <c r="I51" s="9"/>
      <c r="J51" s="4">
        <f t="shared" si="3"/>
        <v>0</v>
      </c>
      <c r="K51" s="9"/>
      <c r="L51" s="9"/>
      <c r="M51" s="9"/>
    </row>
    <row r="52" spans="1:13" x14ac:dyDescent="0.3">
      <c r="A52" s="8" t="s">
        <v>351</v>
      </c>
      <c r="B52" s="8" t="s">
        <v>308</v>
      </c>
      <c r="C52" s="9"/>
      <c r="D52" s="9"/>
      <c r="E52" s="9"/>
      <c r="F52" s="9"/>
      <c r="G52" s="4">
        <f t="shared" si="2"/>
        <v>0</v>
      </c>
      <c r="H52" s="9"/>
      <c r="I52" s="9"/>
      <c r="J52" s="4">
        <f t="shared" si="3"/>
        <v>0</v>
      </c>
      <c r="K52" s="9"/>
      <c r="L52" s="9"/>
      <c r="M52" s="9"/>
    </row>
    <row r="53" spans="1:13" x14ac:dyDescent="0.3">
      <c r="A53" s="8" t="s">
        <v>352</v>
      </c>
      <c r="B53" s="8" t="s">
        <v>310</v>
      </c>
      <c r="C53" s="9"/>
      <c r="D53" s="9"/>
      <c r="E53" s="9"/>
      <c r="F53" s="9"/>
      <c r="G53" s="4">
        <f t="shared" si="2"/>
        <v>0</v>
      </c>
      <c r="H53" s="9"/>
      <c r="I53" s="9"/>
      <c r="J53" s="4">
        <f t="shared" si="3"/>
        <v>0</v>
      </c>
      <c r="K53" s="9"/>
      <c r="L53" s="9"/>
      <c r="M53" s="9"/>
    </row>
    <row r="54" spans="1:13" x14ac:dyDescent="0.3">
      <c r="A54" s="8" t="s">
        <v>353</v>
      </c>
      <c r="B54" s="8" t="s">
        <v>298</v>
      </c>
      <c r="C54" s="9"/>
      <c r="D54" s="9"/>
      <c r="E54" s="9"/>
      <c r="F54" s="9"/>
      <c r="G54" s="4">
        <f t="shared" si="2"/>
        <v>0</v>
      </c>
      <c r="H54" s="9"/>
      <c r="I54" s="9"/>
      <c r="J54" s="4">
        <f t="shared" si="3"/>
        <v>0</v>
      </c>
      <c r="K54" s="9"/>
      <c r="L54" s="9"/>
      <c r="M54" s="9"/>
    </row>
    <row r="55" spans="1:13" x14ac:dyDescent="0.3">
      <c r="A55" s="8" t="s">
        <v>354</v>
      </c>
      <c r="B55" s="8" t="s">
        <v>300</v>
      </c>
      <c r="C55" s="9"/>
      <c r="D55" s="9"/>
      <c r="E55" s="9"/>
      <c r="F55" s="9"/>
      <c r="G55" s="4">
        <f t="shared" si="2"/>
        <v>0</v>
      </c>
      <c r="H55" s="9"/>
      <c r="I55" s="9"/>
      <c r="J55" s="4">
        <f t="shared" si="3"/>
        <v>0</v>
      </c>
      <c r="K55" s="9"/>
      <c r="L55" s="9"/>
      <c r="M55" s="9"/>
    </row>
    <row r="56" spans="1:13" x14ac:dyDescent="0.3">
      <c r="A56" s="8" t="s">
        <v>355</v>
      </c>
      <c r="B56" s="8" t="s">
        <v>302</v>
      </c>
      <c r="C56" s="9"/>
      <c r="D56" s="9"/>
      <c r="E56" s="9"/>
      <c r="F56" s="9"/>
      <c r="G56" s="4">
        <f t="shared" si="2"/>
        <v>0</v>
      </c>
      <c r="H56" s="9"/>
      <c r="I56" s="9"/>
      <c r="J56" s="4">
        <f t="shared" si="3"/>
        <v>0</v>
      </c>
      <c r="K56" s="9"/>
      <c r="L56" s="9"/>
      <c r="M56" s="9"/>
    </row>
    <row r="57" spans="1:13" x14ac:dyDescent="0.3">
      <c r="A57" s="8" t="s">
        <v>356</v>
      </c>
      <c r="B57" s="8" t="s">
        <v>304</v>
      </c>
      <c r="C57" s="9"/>
      <c r="D57" s="9"/>
      <c r="E57" s="9"/>
      <c r="F57" s="9"/>
      <c r="G57" s="4">
        <f t="shared" si="2"/>
        <v>0</v>
      </c>
      <c r="H57" s="9"/>
      <c r="I57" s="9"/>
      <c r="J57" s="4">
        <f t="shared" si="3"/>
        <v>0</v>
      </c>
      <c r="K57" s="9"/>
      <c r="L57" s="9"/>
      <c r="M57" s="9"/>
    </row>
    <row r="58" spans="1:13" x14ac:dyDescent="0.3">
      <c r="A58" s="8" t="s">
        <v>357</v>
      </c>
      <c r="B58" s="8" t="s">
        <v>306</v>
      </c>
      <c r="C58" s="9"/>
      <c r="D58" s="9"/>
      <c r="E58" s="9"/>
      <c r="F58" s="9"/>
      <c r="G58" s="4">
        <f t="shared" si="2"/>
        <v>0</v>
      </c>
      <c r="H58" s="9"/>
      <c r="I58" s="9"/>
      <c r="J58" s="4">
        <f t="shared" si="3"/>
        <v>0</v>
      </c>
      <c r="K58" s="9"/>
      <c r="L58" s="9"/>
      <c r="M58" s="9"/>
    </row>
    <row r="59" spans="1:13" x14ac:dyDescent="0.3">
      <c r="A59" s="8" t="s">
        <v>358</v>
      </c>
      <c r="B59" s="8" t="s">
        <v>308</v>
      </c>
      <c r="C59" s="9"/>
      <c r="D59" s="9"/>
      <c r="E59" s="9"/>
      <c r="F59" s="9"/>
      <c r="G59" s="4">
        <f t="shared" si="2"/>
        <v>0</v>
      </c>
      <c r="H59" s="9"/>
      <c r="I59" s="9"/>
      <c r="J59" s="4">
        <f t="shared" si="3"/>
        <v>0</v>
      </c>
      <c r="K59" s="9"/>
      <c r="L59" s="9"/>
      <c r="M59" s="9"/>
    </row>
    <row r="60" spans="1:13" x14ac:dyDescent="0.3">
      <c r="A60" s="8" t="s">
        <v>359</v>
      </c>
      <c r="B60" s="8" t="s">
        <v>310</v>
      </c>
      <c r="C60" s="9"/>
      <c r="D60" s="9"/>
      <c r="E60" s="9"/>
      <c r="F60" s="9"/>
      <c r="G60" s="4">
        <f t="shared" si="2"/>
        <v>0</v>
      </c>
      <c r="H60" s="9"/>
      <c r="I60" s="9"/>
      <c r="J60" s="4">
        <f t="shared" si="3"/>
        <v>0</v>
      </c>
      <c r="K60" s="9"/>
      <c r="L60" s="9"/>
      <c r="M60" s="9"/>
    </row>
    <row r="61" spans="1:13" x14ac:dyDescent="0.3">
      <c r="A61" s="8" t="s">
        <v>360</v>
      </c>
      <c r="B61" s="8" t="s">
        <v>298</v>
      </c>
      <c r="C61" s="9"/>
      <c r="D61" s="9"/>
      <c r="E61" s="9"/>
      <c r="F61" s="9"/>
      <c r="G61" s="4">
        <f t="shared" si="2"/>
        <v>0</v>
      </c>
      <c r="H61" s="9"/>
      <c r="I61" s="9"/>
      <c r="J61" s="4">
        <f t="shared" si="3"/>
        <v>0</v>
      </c>
      <c r="K61" s="9"/>
      <c r="L61" s="9"/>
      <c r="M61" s="9"/>
    </row>
    <row r="62" spans="1:13" x14ac:dyDescent="0.3">
      <c r="A62" s="8" t="s">
        <v>361</v>
      </c>
      <c r="B62" s="8" t="s">
        <v>300</v>
      </c>
      <c r="C62" s="9"/>
      <c r="D62" s="9"/>
      <c r="E62" s="9"/>
      <c r="F62" s="9"/>
      <c r="G62" s="4">
        <f t="shared" si="2"/>
        <v>0</v>
      </c>
      <c r="H62" s="9"/>
      <c r="I62" s="9"/>
      <c r="J62" s="4">
        <f t="shared" si="3"/>
        <v>0</v>
      </c>
      <c r="K62" s="9"/>
      <c r="L62" s="9"/>
      <c r="M62" s="9"/>
    </row>
    <row r="63" spans="1:13" x14ac:dyDescent="0.3">
      <c r="A63" s="8" t="s">
        <v>362</v>
      </c>
      <c r="B63" s="8" t="s">
        <v>302</v>
      </c>
      <c r="C63" s="9"/>
      <c r="D63" s="9"/>
      <c r="E63" s="9"/>
      <c r="F63" s="9"/>
      <c r="G63" s="4">
        <f t="shared" si="2"/>
        <v>0</v>
      </c>
      <c r="H63" s="9"/>
      <c r="I63" s="9"/>
      <c r="J63" s="4">
        <f t="shared" si="3"/>
        <v>0</v>
      </c>
      <c r="K63" s="9"/>
      <c r="L63" s="9"/>
      <c r="M63" s="9"/>
    </row>
    <row r="64" spans="1:13" x14ac:dyDescent="0.3">
      <c r="A64" s="8" t="s">
        <v>363</v>
      </c>
      <c r="B64" s="8" t="s">
        <v>304</v>
      </c>
      <c r="C64" s="9"/>
      <c r="D64" s="9"/>
      <c r="E64" s="9"/>
      <c r="F64" s="9"/>
      <c r="G64" s="4">
        <f t="shared" si="2"/>
        <v>0</v>
      </c>
      <c r="H64" s="9"/>
      <c r="I64" s="9"/>
      <c r="J64" s="4">
        <f t="shared" si="3"/>
        <v>0</v>
      </c>
      <c r="K64" s="9"/>
      <c r="L64" s="9"/>
      <c r="M64" s="9"/>
    </row>
    <row r="65" spans="1:13" x14ac:dyDescent="0.3">
      <c r="A65" s="8" t="s">
        <v>364</v>
      </c>
      <c r="B65" s="8" t="s">
        <v>306</v>
      </c>
      <c r="C65" s="9"/>
      <c r="D65" s="9"/>
      <c r="E65" s="9"/>
      <c r="F65" s="9"/>
      <c r="G65" s="4">
        <f t="shared" si="2"/>
        <v>0</v>
      </c>
      <c r="H65" s="9"/>
      <c r="I65" s="9"/>
      <c r="J65" s="4">
        <f t="shared" si="3"/>
        <v>0</v>
      </c>
      <c r="K65" s="9"/>
      <c r="L65" s="9"/>
      <c r="M65" s="9"/>
    </row>
    <row r="66" spans="1:13" x14ac:dyDescent="0.3">
      <c r="A66" s="8" t="s">
        <v>365</v>
      </c>
      <c r="B66" s="8" t="s">
        <v>308</v>
      </c>
      <c r="C66" s="9"/>
      <c r="D66" s="9"/>
      <c r="E66" s="9"/>
      <c r="F66" s="9"/>
      <c r="G66" s="4">
        <f t="shared" si="2"/>
        <v>0</v>
      </c>
      <c r="H66" s="9"/>
      <c r="I66" s="9"/>
      <c r="J66" s="4">
        <f t="shared" si="3"/>
        <v>0</v>
      </c>
      <c r="K66" s="9"/>
      <c r="L66" s="9"/>
      <c r="M66" s="9"/>
    </row>
    <row r="67" spans="1:13" x14ac:dyDescent="0.3">
      <c r="A67" s="8" t="s">
        <v>366</v>
      </c>
      <c r="B67" s="8" t="s">
        <v>310</v>
      </c>
      <c r="C67" s="9"/>
      <c r="D67" s="9"/>
      <c r="E67" s="9"/>
      <c r="F67" s="9"/>
      <c r="G67" s="4">
        <f t="shared" si="2"/>
        <v>0</v>
      </c>
      <c r="H67" s="9"/>
      <c r="I67" s="9"/>
      <c r="J67" s="4">
        <f t="shared" si="3"/>
        <v>0</v>
      </c>
      <c r="K67" s="9"/>
      <c r="L67" s="9"/>
      <c r="M67" s="9"/>
    </row>
    <row r="68" spans="1:13" x14ac:dyDescent="0.3">
      <c r="A68" s="8" t="s">
        <v>367</v>
      </c>
      <c r="B68" s="8" t="s">
        <v>298</v>
      </c>
      <c r="C68" s="9"/>
      <c r="D68" s="9"/>
      <c r="E68" s="9"/>
      <c r="F68" s="9"/>
      <c r="G68" s="4">
        <f t="shared" si="2"/>
        <v>0</v>
      </c>
      <c r="H68" s="9"/>
      <c r="I68" s="9"/>
      <c r="J68" s="4">
        <f t="shared" si="3"/>
        <v>0</v>
      </c>
      <c r="K68" s="9"/>
      <c r="L68" s="9"/>
      <c r="M68" s="9"/>
    </row>
    <row r="69" spans="1:13" x14ac:dyDescent="0.3">
      <c r="A69" s="8" t="s">
        <v>368</v>
      </c>
      <c r="B69" s="8" t="s">
        <v>300</v>
      </c>
      <c r="C69" s="9"/>
      <c r="D69" s="9"/>
      <c r="E69" s="9"/>
      <c r="F69" s="9"/>
      <c r="G69" s="4">
        <f t="shared" si="2"/>
        <v>0</v>
      </c>
      <c r="H69" s="9"/>
      <c r="I69" s="9"/>
      <c r="J69" s="4">
        <f t="shared" si="3"/>
        <v>0</v>
      </c>
      <c r="K69" s="9"/>
      <c r="L69" s="9"/>
      <c r="M69" s="9"/>
    </row>
    <row r="70" spans="1:13" x14ac:dyDescent="0.3">
      <c r="A70" s="8" t="s">
        <v>369</v>
      </c>
      <c r="B70" s="8" t="s">
        <v>302</v>
      </c>
      <c r="C70" s="9"/>
      <c r="D70" s="9"/>
      <c r="E70" s="9"/>
      <c r="F70" s="9"/>
      <c r="G70" s="4">
        <f t="shared" ref="G70:G101" si="4">G69+F70</f>
        <v>0</v>
      </c>
      <c r="H70" s="9"/>
      <c r="I70" s="9"/>
      <c r="J70" s="4">
        <f t="shared" ref="J70:J101" si="5">J69+I70</f>
        <v>0</v>
      </c>
      <c r="K70" s="9"/>
      <c r="L70" s="9"/>
      <c r="M70" s="9"/>
    </row>
    <row r="71" spans="1:13" x14ac:dyDescent="0.3">
      <c r="A71" s="8" t="s">
        <v>370</v>
      </c>
      <c r="B71" s="8" t="s">
        <v>304</v>
      </c>
      <c r="C71" s="9"/>
      <c r="D71" s="9"/>
      <c r="E71" s="9"/>
      <c r="F71" s="9"/>
      <c r="G71" s="4">
        <f t="shared" si="4"/>
        <v>0</v>
      </c>
      <c r="H71" s="9"/>
      <c r="I71" s="9"/>
      <c r="J71" s="4">
        <f t="shared" si="5"/>
        <v>0</v>
      </c>
      <c r="K71" s="9"/>
      <c r="L71" s="9"/>
      <c r="M71" s="9"/>
    </row>
    <row r="72" spans="1:13" x14ac:dyDescent="0.3">
      <c r="A72" s="8" t="s">
        <v>371</v>
      </c>
      <c r="B72" s="8" t="s">
        <v>306</v>
      </c>
      <c r="C72" s="9"/>
      <c r="D72" s="9"/>
      <c r="E72" s="9"/>
      <c r="F72" s="9"/>
      <c r="G72" s="4">
        <f t="shared" si="4"/>
        <v>0</v>
      </c>
      <c r="H72" s="9"/>
      <c r="I72" s="9"/>
      <c r="J72" s="4">
        <f t="shared" si="5"/>
        <v>0</v>
      </c>
      <c r="K72" s="9"/>
      <c r="L72" s="9"/>
      <c r="M72" s="9"/>
    </row>
    <row r="73" spans="1:13" x14ac:dyDescent="0.3">
      <c r="A73" s="8" t="s">
        <v>372</v>
      </c>
      <c r="B73" s="8" t="s">
        <v>308</v>
      </c>
      <c r="C73" s="9"/>
      <c r="D73" s="9"/>
      <c r="E73" s="9"/>
      <c r="F73" s="9"/>
      <c r="G73" s="4">
        <f t="shared" si="4"/>
        <v>0</v>
      </c>
      <c r="H73" s="9"/>
      <c r="I73" s="9"/>
      <c r="J73" s="4">
        <f t="shared" si="5"/>
        <v>0</v>
      </c>
      <c r="K73" s="9"/>
      <c r="L73" s="9"/>
      <c r="M73" s="9"/>
    </row>
    <row r="74" spans="1:13" x14ac:dyDescent="0.3">
      <c r="A74" s="8" t="s">
        <v>373</v>
      </c>
      <c r="B74" s="8" t="s">
        <v>310</v>
      </c>
      <c r="C74" s="9"/>
      <c r="D74" s="9"/>
      <c r="E74" s="9"/>
      <c r="F74" s="9"/>
      <c r="G74" s="4">
        <f t="shared" si="4"/>
        <v>0</v>
      </c>
      <c r="H74" s="9"/>
      <c r="I74" s="9"/>
      <c r="J74" s="4">
        <f t="shared" si="5"/>
        <v>0</v>
      </c>
      <c r="K74" s="9"/>
      <c r="L74" s="9"/>
      <c r="M74" s="9"/>
    </row>
    <row r="75" spans="1:13" x14ac:dyDescent="0.3">
      <c r="A75" s="8" t="s">
        <v>374</v>
      </c>
      <c r="B75" s="8" t="s">
        <v>298</v>
      </c>
      <c r="C75" s="9"/>
      <c r="D75" s="9"/>
      <c r="E75" s="9"/>
      <c r="F75" s="9"/>
      <c r="G75" s="4">
        <f t="shared" si="4"/>
        <v>0</v>
      </c>
      <c r="H75" s="9"/>
      <c r="I75" s="9"/>
      <c r="J75" s="4">
        <f t="shared" si="5"/>
        <v>0</v>
      </c>
      <c r="K75" s="9"/>
      <c r="L75" s="9"/>
      <c r="M75" s="9"/>
    </row>
    <row r="76" spans="1:13" x14ac:dyDescent="0.3">
      <c r="A76" s="8" t="s">
        <v>375</v>
      </c>
      <c r="B76" s="8" t="s">
        <v>300</v>
      </c>
      <c r="C76" s="9"/>
      <c r="D76" s="9"/>
      <c r="E76" s="9"/>
      <c r="F76" s="9"/>
      <c r="G76" s="4">
        <f t="shared" si="4"/>
        <v>0</v>
      </c>
      <c r="H76" s="9"/>
      <c r="I76" s="9"/>
      <c r="J76" s="4">
        <f t="shared" si="5"/>
        <v>0</v>
      </c>
      <c r="K76" s="9"/>
      <c r="L76" s="9"/>
      <c r="M76" s="9"/>
    </row>
    <row r="77" spans="1:13" x14ac:dyDescent="0.3">
      <c r="A77" s="8" t="s">
        <v>376</v>
      </c>
      <c r="B77" s="8" t="s">
        <v>302</v>
      </c>
      <c r="C77" s="9"/>
      <c r="D77" s="9"/>
      <c r="E77" s="9"/>
      <c r="F77" s="9"/>
      <c r="G77" s="4">
        <f t="shared" si="4"/>
        <v>0</v>
      </c>
      <c r="H77" s="9"/>
      <c r="I77" s="9"/>
      <c r="J77" s="4">
        <f t="shared" si="5"/>
        <v>0</v>
      </c>
      <c r="K77" s="9"/>
      <c r="L77" s="9"/>
      <c r="M77" s="9"/>
    </row>
    <row r="78" spans="1:13" x14ac:dyDescent="0.3">
      <c r="A78" s="8" t="s">
        <v>377</v>
      </c>
      <c r="B78" s="8" t="s">
        <v>304</v>
      </c>
      <c r="C78" s="9"/>
      <c r="D78" s="9"/>
      <c r="E78" s="9"/>
      <c r="F78" s="9"/>
      <c r="G78" s="4">
        <f t="shared" si="4"/>
        <v>0</v>
      </c>
      <c r="H78" s="9"/>
      <c r="I78" s="9"/>
      <c r="J78" s="4">
        <f t="shared" si="5"/>
        <v>0</v>
      </c>
      <c r="K78" s="9"/>
      <c r="L78" s="9"/>
      <c r="M78" s="9"/>
    </row>
    <row r="79" spans="1:13" x14ac:dyDescent="0.3">
      <c r="A79" s="8" t="s">
        <v>378</v>
      </c>
      <c r="B79" s="8" t="s">
        <v>306</v>
      </c>
      <c r="C79" s="9"/>
      <c r="D79" s="9"/>
      <c r="E79" s="9"/>
      <c r="F79" s="9"/>
      <c r="G79" s="4">
        <f t="shared" si="4"/>
        <v>0</v>
      </c>
      <c r="H79" s="9"/>
      <c r="I79" s="9"/>
      <c r="J79" s="4">
        <f t="shared" si="5"/>
        <v>0</v>
      </c>
      <c r="K79" s="9"/>
      <c r="L79" s="9"/>
      <c r="M79" s="9"/>
    </row>
    <row r="80" spans="1:13" x14ac:dyDescent="0.3">
      <c r="A80" s="8" t="s">
        <v>379</v>
      </c>
      <c r="B80" s="8" t="s">
        <v>308</v>
      </c>
      <c r="C80" s="9"/>
      <c r="D80" s="9"/>
      <c r="E80" s="9"/>
      <c r="F80" s="9"/>
      <c r="G80" s="4">
        <f t="shared" si="4"/>
        <v>0</v>
      </c>
      <c r="H80" s="9"/>
      <c r="I80" s="9"/>
      <c r="J80" s="4">
        <f t="shared" si="5"/>
        <v>0</v>
      </c>
      <c r="K80" s="9"/>
      <c r="L80" s="9"/>
      <c r="M80" s="9"/>
    </row>
    <row r="81" spans="1:13" x14ac:dyDescent="0.3">
      <c r="A81" s="8" t="s">
        <v>380</v>
      </c>
      <c r="B81" s="8" t="s">
        <v>310</v>
      </c>
      <c r="C81" s="9"/>
      <c r="D81" s="9"/>
      <c r="E81" s="9"/>
      <c r="F81" s="9"/>
      <c r="G81" s="4">
        <f t="shared" si="4"/>
        <v>0</v>
      </c>
      <c r="H81" s="9"/>
      <c r="I81" s="9"/>
      <c r="J81" s="4">
        <f t="shared" si="5"/>
        <v>0</v>
      </c>
      <c r="K81" s="9"/>
      <c r="L81" s="9"/>
      <c r="M81" s="9"/>
    </row>
    <row r="82" spans="1:13" x14ac:dyDescent="0.3">
      <c r="A82" s="8" t="s">
        <v>381</v>
      </c>
      <c r="B82" s="8" t="s">
        <v>298</v>
      </c>
      <c r="C82" s="9"/>
      <c r="D82" s="9"/>
      <c r="E82" s="9"/>
      <c r="F82" s="9"/>
      <c r="G82" s="4">
        <f t="shared" si="4"/>
        <v>0</v>
      </c>
      <c r="H82" s="9"/>
      <c r="I82" s="9"/>
      <c r="J82" s="4">
        <f t="shared" si="5"/>
        <v>0</v>
      </c>
      <c r="K82" s="9"/>
      <c r="L82" s="9"/>
      <c r="M82" s="9"/>
    </row>
    <row r="83" spans="1:13" x14ac:dyDescent="0.3">
      <c r="A83" s="8" t="s">
        <v>382</v>
      </c>
      <c r="B83" s="8" t="s">
        <v>300</v>
      </c>
      <c r="C83" s="9"/>
      <c r="D83" s="9"/>
      <c r="E83" s="9"/>
      <c r="F83" s="9"/>
      <c r="G83" s="4">
        <f t="shared" si="4"/>
        <v>0</v>
      </c>
      <c r="H83" s="9"/>
      <c r="I83" s="9"/>
      <c r="J83" s="4">
        <f t="shared" si="5"/>
        <v>0</v>
      </c>
      <c r="K83" s="9"/>
      <c r="L83" s="9"/>
      <c r="M83" s="9"/>
    </row>
    <row r="84" spans="1:13" x14ac:dyDescent="0.3">
      <c r="A84" s="8" t="s">
        <v>383</v>
      </c>
      <c r="B84" s="8" t="s">
        <v>302</v>
      </c>
      <c r="C84" s="9"/>
      <c r="D84" s="9"/>
      <c r="E84" s="9"/>
      <c r="F84" s="9"/>
      <c r="G84" s="4">
        <f t="shared" si="4"/>
        <v>0</v>
      </c>
      <c r="H84" s="9"/>
      <c r="I84" s="9"/>
      <c r="J84" s="4">
        <f t="shared" si="5"/>
        <v>0</v>
      </c>
      <c r="K84" s="9"/>
      <c r="L84" s="9"/>
      <c r="M84" s="9"/>
    </row>
    <row r="85" spans="1:13" x14ac:dyDescent="0.3">
      <c r="A85" s="8" t="s">
        <v>384</v>
      </c>
      <c r="B85" s="8" t="s">
        <v>304</v>
      </c>
      <c r="C85" s="9"/>
      <c r="D85" s="9"/>
      <c r="E85" s="9"/>
      <c r="F85" s="9"/>
      <c r="G85" s="4">
        <f t="shared" si="4"/>
        <v>0</v>
      </c>
      <c r="H85" s="9"/>
      <c r="I85" s="9"/>
      <c r="J85" s="4">
        <f t="shared" si="5"/>
        <v>0</v>
      </c>
      <c r="K85" s="9"/>
      <c r="L85" s="9"/>
      <c r="M85" s="9"/>
    </row>
    <row r="86" spans="1:13" x14ac:dyDescent="0.3">
      <c r="A86" s="8" t="s">
        <v>385</v>
      </c>
      <c r="B86" s="8" t="s">
        <v>306</v>
      </c>
      <c r="C86" s="9"/>
      <c r="D86" s="9"/>
      <c r="E86" s="9"/>
      <c r="F86" s="9"/>
      <c r="G86" s="4">
        <f t="shared" si="4"/>
        <v>0</v>
      </c>
      <c r="H86" s="9"/>
      <c r="I86" s="9"/>
      <c r="J86" s="4">
        <f t="shared" si="5"/>
        <v>0</v>
      </c>
      <c r="K86" s="9"/>
      <c r="L86" s="9"/>
      <c r="M86" s="9"/>
    </row>
    <row r="87" spans="1:13" x14ac:dyDescent="0.3">
      <c r="A87" s="8" t="s">
        <v>386</v>
      </c>
      <c r="B87" s="8" t="s">
        <v>308</v>
      </c>
      <c r="C87" s="9"/>
      <c r="D87" s="9"/>
      <c r="E87" s="9"/>
      <c r="F87" s="9"/>
      <c r="G87" s="4">
        <f t="shared" si="4"/>
        <v>0</v>
      </c>
      <c r="H87" s="9"/>
      <c r="I87" s="9"/>
      <c r="J87" s="4">
        <f t="shared" si="5"/>
        <v>0</v>
      </c>
      <c r="K87" s="9"/>
      <c r="L87" s="9"/>
      <c r="M87" s="9"/>
    </row>
    <row r="88" spans="1:13" x14ac:dyDescent="0.3">
      <c r="A88" s="8" t="s">
        <v>387</v>
      </c>
      <c r="B88" s="8" t="s">
        <v>310</v>
      </c>
      <c r="C88" s="9"/>
      <c r="D88" s="9"/>
      <c r="E88" s="9"/>
      <c r="F88" s="9"/>
      <c r="G88" s="4">
        <f t="shared" si="4"/>
        <v>0</v>
      </c>
      <c r="H88" s="9"/>
      <c r="I88" s="9"/>
      <c r="J88" s="4">
        <f t="shared" si="5"/>
        <v>0</v>
      </c>
      <c r="K88" s="9"/>
      <c r="L88" s="9"/>
      <c r="M88" s="9"/>
    </row>
    <row r="89" spans="1:13" x14ac:dyDescent="0.3">
      <c r="A89" s="8" t="s">
        <v>388</v>
      </c>
      <c r="B89" s="8" t="s">
        <v>298</v>
      </c>
      <c r="C89" s="9"/>
      <c r="D89" s="9"/>
      <c r="E89" s="9"/>
      <c r="F89" s="9"/>
      <c r="G89" s="4">
        <f t="shared" si="4"/>
        <v>0</v>
      </c>
      <c r="H89" s="9"/>
      <c r="I89" s="9"/>
      <c r="J89" s="4">
        <f t="shared" si="5"/>
        <v>0</v>
      </c>
      <c r="K89" s="9"/>
      <c r="L89" s="9"/>
      <c r="M89" s="9"/>
    </row>
    <row r="90" spans="1:13" x14ac:dyDescent="0.3">
      <c r="A90" s="8" t="s">
        <v>389</v>
      </c>
      <c r="B90" s="8" t="s">
        <v>300</v>
      </c>
      <c r="C90" s="9"/>
      <c r="D90" s="9"/>
      <c r="E90" s="9"/>
      <c r="F90" s="9"/>
      <c r="G90" s="4">
        <f t="shared" si="4"/>
        <v>0</v>
      </c>
      <c r="H90" s="9"/>
      <c r="I90" s="9"/>
      <c r="J90" s="4">
        <f t="shared" si="5"/>
        <v>0</v>
      </c>
      <c r="K90" s="9"/>
      <c r="L90" s="9"/>
      <c r="M90" s="9"/>
    </row>
    <row r="91" spans="1:13" x14ac:dyDescent="0.3">
      <c r="A91" s="8" t="s">
        <v>390</v>
      </c>
      <c r="B91" s="8" t="s">
        <v>302</v>
      </c>
      <c r="C91" s="9"/>
      <c r="D91" s="9"/>
      <c r="E91" s="9"/>
      <c r="F91" s="9"/>
      <c r="G91" s="4">
        <f t="shared" si="4"/>
        <v>0</v>
      </c>
      <c r="H91" s="9"/>
      <c r="I91" s="9"/>
      <c r="J91" s="4">
        <f t="shared" si="5"/>
        <v>0</v>
      </c>
      <c r="K91" s="9"/>
      <c r="L91" s="9"/>
      <c r="M91" s="9"/>
    </row>
    <row r="92" spans="1:13" x14ac:dyDescent="0.3">
      <c r="A92" s="8" t="s">
        <v>391</v>
      </c>
      <c r="B92" s="8" t="s">
        <v>304</v>
      </c>
      <c r="C92" s="9"/>
      <c r="D92" s="9"/>
      <c r="E92" s="9"/>
      <c r="F92" s="9"/>
      <c r="G92" s="4">
        <f t="shared" si="4"/>
        <v>0</v>
      </c>
      <c r="H92" s="9"/>
      <c r="I92" s="9"/>
      <c r="J92" s="4">
        <f t="shared" si="5"/>
        <v>0</v>
      </c>
      <c r="K92" s="9"/>
      <c r="L92" s="9"/>
      <c r="M92" s="9"/>
    </row>
    <row r="93" spans="1:13" x14ac:dyDescent="0.3">
      <c r="A93" s="8" t="s">
        <v>392</v>
      </c>
      <c r="B93" s="8" t="s">
        <v>306</v>
      </c>
      <c r="C93" s="9"/>
      <c r="D93" s="9"/>
      <c r="E93" s="9"/>
      <c r="F93" s="9"/>
      <c r="G93" s="4">
        <f t="shared" si="4"/>
        <v>0</v>
      </c>
      <c r="H93" s="9"/>
      <c r="I93" s="9"/>
      <c r="J93" s="4">
        <f t="shared" si="5"/>
        <v>0</v>
      </c>
      <c r="K93" s="9"/>
      <c r="L93" s="9"/>
      <c r="M93" s="9"/>
    </row>
    <row r="94" spans="1:13" x14ac:dyDescent="0.3">
      <c r="A94" s="8" t="s">
        <v>393</v>
      </c>
      <c r="B94" s="8" t="s">
        <v>308</v>
      </c>
      <c r="C94" s="9"/>
      <c r="D94" s="9"/>
      <c r="E94" s="9"/>
      <c r="F94" s="9"/>
      <c r="G94" s="4">
        <f t="shared" si="4"/>
        <v>0</v>
      </c>
      <c r="H94" s="9"/>
      <c r="I94" s="9"/>
      <c r="J94" s="4">
        <f t="shared" si="5"/>
        <v>0</v>
      </c>
      <c r="K94" s="9"/>
      <c r="L94" s="9"/>
      <c r="M94" s="9"/>
    </row>
    <row r="95" spans="1:13" x14ac:dyDescent="0.3">
      <c r="A95" s="8" t="s">
        <v>394</v>
      </c>
      <c r="B95" s="8" t="s">
        <v>310</v>
      </c>
      <c r="C95" s="9"/>
      <c r="D95" s="9"/>
      <c r="E95" s="9"/>
      <c r="F95" s="9"/>
      <c r="G95" s="4">
        <f t="shared" si="4"/>
        <v>0</v>
      </c>
      <c r="H95" s="9"/>
      <c r="I95" s="9"/>
      <c r="J95" s="4">
        <f t="shared" si="5"/>
        <v>0</v>
      </c>
      <c r="K95" s="9"/>
      <c r="L95" s="9"/>
      <c r="M95" s="9"/>
    </row>
    <row r="96" spans="1:13" x14ac:dyDescent="0.3">
      <c r="A96" s="8" t="s">
        <v>395</v>
      </c>
      <c r="B96" s="8" t="s">
        <v>298</v>
      </c>
      <c r="C96" s="9"/>
      <c r="D96" s="9"/>
      <c r="E96" s="9"/>
      <c r="F96" s="9"/>
      <c r="G96" s="4">
        <f t="shared" si="4"/>
        <v>0</v>
      </c>
      <c r="H96" s="9"/>
      <c r="I96" s="9"/>
      <c r="J96" s="4">
        <f t="shared" si="5"/>
        <v>0</v>
      </c>
      <c r="K96" s="9"/>
      <c r="L96" s="9"/>
      <c r="M96" s="9"/>
    </row>
    <row r="97" spans="1:13" x14ac:dyDescent="0.3">
      <c r="A97" s="8" t="s">
        <v>396</v>
      </c>
      <c r="B97" s="8" t="s">
        <v>300</v>
      </c>
      <c r="C97" s="9"/>
      <c r="D97" s="9"/>
      <c r="E97" s="9"/>
      <c r="F97" s="9"/>
      <c r="G97" s="4">
        <f t="shared" si="4"/>
        <v>0</v>
      </c>
      <c r="H97" s="9"/>
      <c r="I97" s="9"/>
      <c r="J97" s="4">
        <f t="shared" si="5"/>
        <v>0</v>
      </c>
      <c r="K97" s="9"/>
      <c r="L97" s="9"/>
      <c r="M97" s="9"/>
    </row>
    <row r="98" spans="1:13" x14ac:dyDescent="0.3">
      <c r="A98" s="8" t="s">
        <v>397</v>
      </c>
      <c r="B98" s="8" t="s">
        <v>302</v>
      </c>
      <c r="C98" s="9"/>
      <c r="D98" s="9"/>
      <c r="E98" s="9"/>
      <c r="F98" s="9"/>
      <c r="G98" s="4">
        <f t="shared" si="4"/>
        <v>0</v>
      </c>
      <c r="H98" s="9"/>
      <c r="I98" s="9"/>
      <c r="J98" s="4">
        <f t="shared" si="5"/>
        <v>0</v>
      </c>
      <c r="K98" s="9"/>
      <c r="L98" s="9"/>
      <c r="M98" s="9"/>
    </row>
    <row r="99" spans="1:13" x14ac:dyDescent="0.3">
      <c r="A99" s="8" t="s">
        <v>398</v>
      </c>
      <c r="B99" s="8" t="s">
        <v>304</v>
      </c>
      <c r="C99" s="9"/>
      <c r="D99" s="9"/>
      <c r="E99" s="9"/>
      <c r="F99" s="9"/>
      <c r="G99" s="4">
        <f t="shared" si="4"/>
        <v>0</v>
      </c>
      <c r="H99" s="9"/>
      <c r="I99" s="9"/>
      <c r="J99" s="4">
        <f t="shared" si="5"/>
        <v>0</v>
      </c>
      <c r="K99" s="9"/>
      <c r="L99" s="9"/>
      <c r="M99" s="9"/>
    </row>
    <row r="100" spans="1:13" x14ac:dyDescent="0.3">
      <c r="A100" s="8" t="s">
        <v>399</v>
      </c>
      <c r="B100" s="8" t="s">
        <v>306</v>
      </c>
      <c r="C100" s="9"/>
      <c r="D100" s="9"/>
      <c r="E100" s="9"/>
      <c r="F100" s="9"/>
      <c r="G100" s="4">
        <f t="shared" si="4"/>
        <v>0</v>
      </c>
      <c r="H100" s="9"/>
      <c r="I100" s="9"/>
      <c r="J100" s="4">
        <f t="shared" si="5"/>
        <v>0</v>
      </c>
      <c r="K100" s="9"/>
      <c r="L100" s="9"/>
      <c r="M100" s="9"/>
    </row>
    <row r="101" spans="1:13" x14ac:dyDescent="0.3">
      <c r="A101" s="8" t="s">
        <v>400</v>
      </c>
      <c r="B101" s="8" t="s">
        <v>308</v>
      </c>
      <c r="C101" s="9"/>
      <c r="D101" s="9"/>
      <c r="E101" s="9"/>
      <c r="F101" s="9"/>
      <c r="G101" s="4">
        <f t="shared" si="4"/>
        <v>0</v>
      </c>
      <c r="H101" s="9"/>
      <c r="I101" s="9"/>
      <c r="J101" s="4">
        <f t="shared" si="5"/>
        <v>0</v>
      </c>
      <c r="K101" s="9"/>
      <c r="L101" s="9"/>
      <c r="M101" s="9"/>
    </row>
    <row r="102" spans="1:13" x14ac:dyDescent="0.3">
      <c r="A102" s="8" t="s">
        <v>401</v>
      </c>
      <c r="B102" s="8" t="s">
        <v>310</v>
      </c>
      <c r="C102" s="9"/>
      <c r="D102" s="9"/>
      <c r="E102" s="9"/>
      <c r="F102" s="9"/>
      <c r="G102" s="4">
        <f t="shared" ref="G102:G133" si="6">G101+F102</f>
        <v>0</v>
      </c>
      <c r="H102" s="9"/>
      <c r="I102" s="9"/>
      <c r="J102" s="4">
        <f t="shared" ref="J102:J133" si="7">J101+I102</f>
        <v>0</v>
      </c>
      <c r="K102" s="9"/>
      <c r="L102" s="9"/>
      <c r="M102" s="9"/>
    </row>
    <row r="103" spans="1:13" x14ac:dyDescent="0.3">
      <c r="A103" s="8" t="s">
        <v>402</v>
      </c>
      <c r="B103" s="8" t="s">
        <v>298</v>
      </c>
      <c r="C103" s="9"/>
      <c r="D103" s="9"/>
      <c r="E103" s="9"/>
      <c r="F103" s="9"/>
      <c r="G103" s="4">
        <f t="shared" si="6"/>
        <v>0</v>
      </c>
      <c r="H103" s="9"/>
      <c r="I103" s="9"/>
      <c r="J103" s="4">
        <f t="shared" si="7"/>
        <v>0</v>
      </c>
      <c r="K103" s="9"/>
      <c r="L103" s="9"/>
      <c r="M103" s="9"/>
    </row>
    <row r="104" spans="1:13" x14ac:dyDescent="0.3">
      <c r="A104" s="8" t="s">
        <v>403</v>
      </c>
      <c r="B104" s="8" t="s">
        <v>300</v>
      </c>
      <c r="C104" s="9"/>
      <c r="D104" s="9"/>
      <c r="E104" s="9"/>
      <c r="F104" s="9"/>
      <c r="G104" s="4">
        <f t="shared" si="6"/>
        <v>0</v>
      </c>
      <c r="H104" s="9"/>
      <c r="I104" s="9"/>
      <c r="J104" s="4">
        <f t="shared" si="7"/>
        <v>0</v>
      </c>
      <c r="K104" s="9"/>
      <c r="L104" s="9"/>
      <c r="M104" s="9"/>
    </row>
    <row r="105" spans="1:13" x14ac:dyDescent="0.3">
      <c r="A105" s="8" t="s">
        <v>404</v>
      </c>
      <c r="B105" s="8" t="s">
        <v>302</v>
      </c>
      <c r="C105" s="9"/>
      <c r="D105" s="9"/>
      <c r="E105" s="9"/>
      <c r="F105" s="9"/>
      <c r="G105" s="4">
        <f t="shared" si="6"/>
        <v>0</v>
      </c>
      <c r="H105" s="9"/>
      <c r="I105" s="9"/>
      <c r="J105" s="4">
        <f t="shared" si="7"/>
        <v>0</v>
      </c>
      <c r="K105" s="9"/>
      <c r="L105" s="9"/>
      <c r="M105" s="9"/>
    </row>
    <row r="106" spans="1:13" x14ac:dyDescent="0.3">
      <c r="A106" s="8" t="s">
        <v>405</v>
      </c>
      <c r="B106" s="8" t="s">
        <v>304</v>
      </c>
      <c r="C106" s="9"/>
      <c r="D106" s="9"/>
      <c r="E106" s="9"/>
      <c r="F106" s="9"/>
      <c r="G106" s="4">
        <f t="shared" si="6"/>
        <v>0</v>
      </c>
      <c r="H106" s="9"/>
      <c r="I106" s="9"/>
      <c r="J106" s="4">
        <f t="shared" si="7"/>
        <v>0</v>
      </c>
      <c r="K106" s="9"/>
      <c r="L106" s="9"/>
      <c r="M106" s="9"/>
    </row>
    <row r="107" spans="1:13" x14ac:dyDescent="0.3">
      <c r="A107" s="8" t="s">
        <v>406</v>
      </c>
      <c r="B107" s="8" t="s">
        <v>306</v>
      </c>
      <c r="C107" s="9"/>
      <c r="D107" s="9"/>
      <c r="E107" s="9"/>
      <c r="F107" s="9"/>
      <c r="G107" s="4">
        <f t="shared" si="6"/>
        <v>0</v>
      </c>
      <c r="H107" s="9"/>
      <c r="I107" s="9"/>
      <c r="J107" s="4">
        <f t="shared" si="7"/>
        <v>0</v>
      </c>
      <c r="K107" s="9"/>
      <c r="L107" s="9"/>
      <c r="M107" s="9"/>
    </row>
    <row r="108" spans="1:13" x14ac:dyDescent="0.3">
      <c r="A108" s="8" t="s">
        <v>407</v>
      </c>
      <c r="B108" s="8" t="s">
        <v>308</v>
      </c>
      <c r="C108" s="9"/>
      <c r="D108" s="9"/>
      <c r="E108" s="9"/>
      <c r="F108" s="9"/>
      <c r="G108" s="4">
        <f t="shared" si="6"/>
        <v>0</v>
      </c>
      <c r="H108" s="9"/>
      <c r="I108" s="9"/>
      <c r="J108" s="4">
        <f t="shared" si="7"/>
        <v>0</v>
      </c>
      <c r="K108" s="9"/>
      <c r="L108" s="9"/>
      <c r="M108" s="9"/>
    </row>
    <row r="109" spans="1:13" x14ac:dyDescent="0.3">
      <c r="A109" s="8" t="s">
        <v>408</v>
      </c>
      <c r="B109" s="8" t="s">
        <v>310</v>
      </c>
      <c r="C109" s="9"/>
      <c r="D109" s="9"/>
      <c r="E109" s="9"/>
      <c r="F109" s="9"/>
      <c r="G109" s="4">
        <f t="shared" si="6"/>
        <v>0</v>
      </c>
      <c r="H109" s="9"/>
      <c r="I109" s="9"/>
      <c r="J109" s="4">
        <f t="shared" si="7"/>
        <v>0</v>
      </c>
      <c r="K109" s="9"/>
      <c r="L109" s="9"/>
      <c r="M109" s="9"/>
    </row>
    <row r="110" spans="1:13" x14ac:dyDescent="0.3">
      <c r="A110" s="8" t="s">
        <v>409</v>
      </c>
      <c r="B110" s="8" t="s">
        <v>298</v>
      </c>
      <c r="C110" s="9"/>
      <c r="D110" s="9"/>
      <c r="E110" s="9"/>
      <c r="F110" s="9"/>
      <c r="G110" s="4">
        <f t="shared" si="6"/>
        <v>0</v>
      </c>
      <c r="H110" s="9"/>
      <c r="I110" s="9"/>
      <c r="J110" s="4">
        <f t="shared" si="7"/>
        <v>0</v>
      </c>
      <c r="K110" s="9"/>
      <c r="L110" s="9"/>
      <c r="M110" s="9"/>
    </row>
    <row r="111" spans="1:13" x14ac:dyDescent="0.3">
      <c r="A111" s="8" t="s">
        <v>410</v>
      </c>
      <c r="B111" s="8" t="s">
        <v>300</v>
      </c>
      <c r="C111" s="9"/>
      <c r="D111" s="9"/>
      <c r="E111" s="9"/>
      <c r="F111" s="9"/>
      <c r="G111" s="4">
        <f t="shared" si="6"/>
        <v>0</v>
      </c>
      <c r="H111" s="9"/>
      <c r="I111" s="9"/>
      <c r="J111" s="4">
        <f t="shared" si="7"/>
        <v>0</v>
      </c>
      <c r="K111" s="9"/>
      <c r="L111" s="9"/>
      <c r="M111" s="9"/>
    </row>
    <row r="112" spans="1:13" x14ac:dyDescent="0.3">
      <c r="A112" s="8" t="s">
        <v>411</v>
      </c>
      <c r="B112" s="8" t="s">
        <v>302</v>
      </c>
      <c r="C112" s="9"/>
      <c r="D112" s="9"/>
      <c r="E112" s="9"/>
      <c r="F112" s="9"/>
      <c r="G112" s="4">
        <f t="shared" si="6"/>
        <v>0</v>
      </c>
      <c r="H112" s="9"/>
      <c r="I112" s="9"/>
      <c r="J112" s="4">
        <f t="shared" si="7"/>
        <v>0</v>
      </c>
      <c r="K112" s="9"/>
      <c r="L112" s="9"/>
      <c r="M112" s="9"/>
    </row>
    <row r="113" spans="1:13" x14ac:dyDescent="0.3">
      <c r="A113" s="8" t="s">
        <v>412</v>
      </c>
      <c r="B113" s="8" t="s">
        <v>304</v>
      </c>
      <c r="C113" s="9"/>
      <c r="D113" s="9"/>
      <c r="E113" s="9"/>
      <c r="F113" s="9"/>
      <c r="G113" s="4">
        <f t="shared" si="6"/>
        <v>0</v>
      </c>
      <c r="H113" s="9"/>
      <c r="I113" s="9"/>
      <c r="J113" s="4">
        <f t="shared" si="7"/>
        <v>0</v>
      </c>
      <c r="K113" s="9"/>
      <c r="L113" s="9"/>
      <c r="M113" s="9"/>
    </row>
    <row r="114" spans="1:13" x14ac:dyDescent="0.3">
      <c r="A114" s="8" t="s">
        <v>413</v>
      </c>
      <c r="B114" s="8" t="s">
        <v>306</v>
      </c>
      <c r="C114" s="9"/>
      <c r="D114" s="9"/>
      <c r="E114" s="9"/>
      <c r="F114" s="9"/>
      <c r="G114" s="4">
        <f t="shared" si="6"/>
        <v>0</v>
      </c>
      <c r="H114" s="9"/>
      <c r="I114" s="9"/>
      <c r="J114" s="4">
        <f t="shared" si="7"/>
        <v>0</v>
      </c>
      <c r="K114" s="9"/>
      <c r="L114" s="9"/>
      <c r="M114" s="9"/>
    </row>
    <row r="115" spans="1:13" x14ac:dyDescent="0.3">
      <c r="A115" s="8" t="s">
        <v>414</v>
      </c>
      <c r="B115" s="8" t="s">
        <v>308</v>
      </c>
      <c r="C115" s="9"/>
      <c r="D115" s="9"/>
      <c r="E115" s="9"/>
      <c r="F115" s="9"/>
      <c r="G115" s="4">
        <f t="shared" si="6"/>
        <v>0</v>
      </c>
      <c r="H115" s="9"/>
      <c r="I115" s="9"/>
      <c r="J115" s="4">
        <f t="shared" si="7"/>
        <v>0</v>
      </c>
      <c r="K115" s="9"/>
      <c r="L115" s="9"/>
      <c r="M115" s="9"/>
    </row>
    <row r="116" spans="1:13" x14ac:dyDescent="0.3">
      <c r="A116" s="8" t="s">
        <v>415</v>
      </c>
      <c r="B116" s="8" t="s">
        <v>310</v>
      </c>
      <c r="C116" s="9"/>
      <c r="D116" s="9"/>
      <c r="E116" s="9"/>
      <c r="F116" s="9"/>
      <c r="G116" s="4">
        <f t="shared" si="6"/>
        <v>0</v>
      </c>
      <c r="H116" s="9"/>
      <c r="I116" s="9"/>
      <c r="J116" s="4">
        <f t="shared" si="7"/>
        <v>0</v>
      </c>
      <c r="K116" s="9"/>
      <c r="L116" s="9"/>
      <c r="M116" s="9"/>
    </row>
    <row r="117" spans="1:13" x14ac:dyDescent="0.3">
      <c r="A117" s="8" t="s">
        <v>416</v>
      </c>
      <c r="B117" s="8" t="s">
        <v>298</v>
      </c>
      <c r="C117" s="9"/>
      <c r="D117" s="9"/>
      <c r="E117" s="9"/>
      <c r="F117" s="9"/>
      <c r="G117" s="4">
        <f t="shared" si="6"/>
        <v>0</v>
      </c>
      <c r="H117" s="9"/>
      <c r="I117" s="9"/>
      <c r="J117" s="4">
        <f t="shared" si="7"/>
        <v>0</v>
      </c>
      <c r="K117" s="9"/>
      <c r="L117" s="9"/>
      <c r="M117" s="9"/>
    </row>
    <row r="118" spans="1:13" x14ac:dyDescent="0.3">
      <c r="A118" s="8" t="s">
        <v>417</v>
      </c>
      <c r="B118" s="8" t="s">
        <v>300</v>
      </c>
      <c r="C118" s="9"/>
      <c r="D118" s="9"/>
      <c r="E118" s="9"/>
      <c r="F118" s="9"/>
      <c r="G118" s="4">
        <f t="shared" si="6"/>
        <v>0</v>
      </c>
      <c r="H118" s="9"/>
      <c r="I118" s="9"/>
      <c r="J118" s="4">
        <f t="shared" si="7"/>
        <v>0</v>
      </c>
      <c r="K118" s="9"/>
      <c r="L118" s="9"/>
      <c r="M118" s="9"/>
    </row>
    <row r="119" spans="1:13" x14ac:dyDescent="0.3">
      <c r="A119" s="8" t="s">
        <v>418</v>
      </c>
      <c r="B119" s="8" t="s">
        <v>302</v>
      </c>
      <c r="C119" s="9"/>
      <c r="D119" s="9"/>
      <c r="E119" s="9"/>
      <c r="F119" s="9"/>
      <c r="G119" s="4">
        <f t="shared" si="6"/>
        <v>0</v>
      </c>
      <c r="H119" s="9"/>
      <c r="I119" s="9"/>
      <c r="J119" s="4">
        <f t="shared" si="7"/>
        <v>0</v>
      </c>
      <c r="K119" s="9"/>
      <c r="L119" s="9"/>
      <c r="M119" s="9"/>
    </row>
    <row r="120" spans="1:13" x14ac:dyDescent="0.3">
      <c r="A120" s="8" t="s">
        <v>419</v>
      </c>
      <c r="B120" s="8" t="s">
        <v>304</v>
      </c>
      <c r="C120" s="9"/>
      <c r="D120" s="9"/>
      <c r="E120" s="9"/>
      <c r="F120" s="9"/>
      <c r="G120" s="4">
        <f t="shared" si="6"/>
        <v>0</v>
      </c>
      <c r="H120" s="9"/>
      <c r="I120" s="9"/>
      <c r="J120" s="4">
        <f t="shared" si="7"/>
        <v>0</v>
      </c>
      <c r="K120" s="9"/>
      <c r="L120" s="9"/>
      <c r="M120" s="9"/>
    </row>
    <row r="121" spans="1:13" x14ac:dyDescent="0.3">
      <c r="A121" s="8" t="s">
        <v>420</v>
      </c>
      <c r="B121" s="8" t="s">
        <v>306</v>
      </c>
      <c r="C121" s="9"/>
      <c r="D121" s="9"/>
      <c r="E121" s="9"/>
      <c r="F121" s="9"/>
      <c r="G121" s="4">
        <f t="shared" si="6"/>
        <v>0</v>
      </c>
      <c r="H121" s="9"/>
      <c r="I121" s="9"/>
      <c r="J121" s="4">
        <f t="shared" si="7"/>
        <v>0</v>
      </c>
      <c r="K121" s="9"/>
      <c r="L121" s="9"/>
      <c r="M121" s="9"/>
    </row>
    <row r="122" spans="1:13" x14ac:dyDescent="0.3">
      <c r="A122" s="8" t="s">
        <v>421</v>
      </c>
      <c r="B122" s="8" t="s">
        <v>308</v>
      </c>
      <c r="C122" s="9"/>
      <c r="D122" s="9"/>
      <c r="E122" s="9"/>
      <c r="F122" s="9"/>
      <c r="G122" s="4">
        <f t="shared" si="6"/>
        <v>0</v>
      </c>
      <c r="H122" s="9"/>
      <c r="I122" s="9"/>
      <c r="J122" s="4">
        <f t="shared" si="7"/>
        <v>0</v>
      </c>
      <c r="K122" s="9"/>
      <c r="L122" s="9"/>
      <c r="M122" s="9"/>
    </row>
    <row r="123" spans="1:13" x14ac:dyDescent="0.3">
      <c r="A123" s="8" t="s">
        <v>422</v>
      </c>
      <c r="B123" s="8" t="s">
        <v>310</v>
      </c>
      <c r="C123" s="9"/>
      <c r="D123" s="9"/>
      <c r="E123" s="9"/>
      <c r="F123" s="9"/>
      <c r="G123" s="4">
        <f t="shared" si="6"/>
        <v>0</v>
      </c>
      <c r="H123" s="9"/>
      <c r="I123" s="9"/>
      <c r="J123" s="4">
        <f t="shared" si="7"/>
        <v>0</v>
      </c>
      <c r="K123" s="9"/>
      <c r="L123" s="9"/>
      <c r="M123" s="9"/>
    </row>
    <row r="124" spans="1:13" x14ac:dyDescent="0.3">
      <c r="A124" s="8" t="s">
        <v>423</v>
      </c>
      <c r="B124" s="8" t="s">
        <v>298</v>
      </c>
      <c r="C124" s="9"/>
      <c r="D124" s="9"/>
      <c r="E124" s="9"/>
      <c r="F124" s="9"/>
      <c r="G124" s="4">
        <f t="shared" si="6"/>
        <v>0</v>
      </c>
      <c r="H124" s="9"/>
      <c r="I124" s="9"/>
      <c r="J124" s="4">
        <f t="shared" si="7"/>
        <v>0</v>
      </c>
      <c r="K124" s="9"/>
      <c r="L124" s="9"/>
      <c r="M124" s="9"/>
    </row>
    <row r="125" spans="1:13" x14ac:dyDescent="0.3">
      <c r="A125" s="8" t="s">
        <v>424</v>
      </c>
      <c r="B125" s="8" t="s">
        <v>300</v>
      </c>
      <c r="C125" s="9"/>
      <c r="D125" s="9"/>
      <c r="E125" s="9"/>
      <c r="F125" s="9"/>
      <c r="G125" s="4">
        <f t="shared" si="6"/>
        <v>0</v>
      </c>
      <c r="H125" s="9"/>
      <c r="I125" s="9"/>
      <c r="J125" s="4">
        <f t="shared" si="7"/>
        <v>0</v>
      </c>
      <c r="K125" s="9"/>
      <c r="L125" s="9"/>
      <c r="M125" s="9"/>
    </row>
    <row r="126" spans="1:13" x14ac:dyDescent="0.3">
      <c r="A126" s="8" t="s">
        <v>425</v>
      </c>
      <c r="B126" s="8" t="s">
        <v>302</v>
      </c>
      <c r="C126" s="9"/>
      <c r="D126" s="9"/>
      <c r="E126" s="9"/>
      <c r="F126" s="9"/>
      <c r="G126" s="4">
        <f t="shared" si="6"/>
        <v>0</v>
      </c>
      <c r="H126" s="9"/>
      <c r="I126" s="9"/>
      <c r="J126" s="4">
        <f t="shared" si="7"/>
        <v>0</v>
      </c>
      <c r="K126" s="9"/>
      <c r="L126" s="9"/>
      <c r="M126" s="9"/>
    </row>
    <row r="127" spans="1:13" x14ac:dyDescent="0.3">
      <c r="A127" s="8" t="s">
        <v>426</v>
      </c>
      <c r="B127" s="8" t="s">
        <v>304</v>
      </c>
      <c r="C127" s="9"/>
      <c r="D127" s="9"/>
      <c r="E127" s="9"/>
      <c r="F127" s="9"/>
      <c r="G127" s="4">
        <f t="shared" si="6"/>
        <v>0</v>
      </c>
      <c r="H127" s="9"/>
      <c r="I127" s="9"/>
      <c r="J127" s="4">
        <f t="shared" si="7"/>
        <v>0</v>
      </c>
      <c r="K127" s="9"/>
      <c r="L127" s="9"/>
      <c r="M127" s="9"/>
    </row>
    <row r="128" spans="1:13" x14ac:dyDescent="0.3">
      <c r="A128" s="8" t="s">
        <v>427</v>
      </c>
      <c r="B128" s="8" t="s">
        <v>306</v>
      </c>
      <c r="C128" s="9"/>
      <c r="D128" s="9"/>
      <c r="E128" s="9"/>
      <c r="F128" s="9"/>
      <c r="G128" s="4">
        <f t="shared" si="6"/>
        <v>0</v>
      </c>
      <c r="H128" s="9"/>
      <c r="I128" s="9"/>
      <c r="J128" s="4">
        <f t="shared" si="7"/>
        <v>0</v>
      </c>
      <c r="K128" s="9"/>
      <c r="L128" s="9"/>
      <c r="M128" s="9"/>
    </row>
    <row r="129" spans="1:13" x14ac:dyDescent="0.3">
      <c r="A129" s="8" t="s">
        <v>428</v>
      </c>
      <c r="B129" s="8" t="s">
        <v>308</v>
      </c>
      <c r="C129" s="9"/>
      <c r="D129" s="9"/>
      <c r="E129" s="9"/>
      <c r="F129" s="9"/>
      <c r="G129" s="4">
        <f t="shared" si="6"/>
        <v>0</v>
      </c>
      <c r="H129" s="9"/>
      <c r="I129" s="9"/>
      <c r="J129" s="4">
        <f t="shared" si="7"/>
        <v>0</v>
      </c>
      <c r="K129" s="9"/>
      <c r="L129" s="9"/>
      <c r="M129" s="9"/>
    </row>
    <row r="130" spans="1:13" x14ac:dyDescent="0.3">
      <c r="A130" s="8" t="s">
        <v>429</v>
      </c>
      <c r="B130" s="8" t="s">
        <v>310</v>
      </c>
      <c r="C130" s="9"/>
      <c r="D130" s="9"/>
      <c r="E130" s="9"/>
      <c r="F130" s="9"/>
      <c r="G130" s="4">
        <f t="shared" si="6"/>
        <v>0</v>
      </c>
      <c r="H130" s="9"/>
      <c r="I130" s="9"/>
      <c r="J130" s="4">
        <f t="shared" si="7"/>
        <v>0</v>
      </c>
      <c r="K130" s="9"/>
      <c r="L130" s="9"/>
      <c r="M130" s="9"/>
    </row>
    <row r="131" spans="1:13" x14ac:dyDescent="0.3">
      <c r="A131" s="8" t="s">
        <v>430</v>
      </c>
      <c r="B131" s="8" t="s">
        <v>298</v>
      </c>
      <c r="C131" s="9"/>
      <c r="D131" s="9"/>
      <c r="E131" s="9"/>
      <c r="F131" s="9"/>
      <c r="G131" s="4">
        <f t="shared" si="6"/>
        <v>0</v>
      </c>
      <c r="H131" s="9"/>
      <c r="I131" s="9"/>
      <c r="J131" s="4">
        <f t="shared" si="7"/>
        <v>0</v>
      </c>
      <c r="K131" s="9"/>
      <c r="L131" s="9"/>
      <c r="M131" s="9"/>
    </row>
    <row r="132" spans="1:13" x14ac:dyDescent="0.3">
      <c r="A132" s="8" t="s">
        <v>431</v>
      </c>
      <c r="B132" s="8" t="s">
        <v>300</v>
      </c>
      <c r="C132" s="9"/>
      <c r="D132" s="9"/>
      <c r="E132" s="9"/>
      <c r="F132" s="9"/>
      <c r="G132" s="4">
        <f t="shared" si="6"/>
        <v>0</v>
      </c>
      <c r="H132" s="9"/>
      <c r="I132" s="9"/>
      <c r="J132" s="4">
        <f t="shared" si="7"/>
        <v>0</v>
      </c>
      <c r="K132" s="9"/>
      <c r="L132" s="9"/>
      <c r="M132" s="9"/>
    </row>
    <row r="133" spans="1:13" x14ac:dyDescent="0.3">
      <c r="A133" s="8" t="s">
        <v>432</v>
      </c>
      <c r="B133" s="8" t="s">
        <v>302</v>
      </c>
      <c r="C133" s="9"/>
      <c r="D133" s="9"/>
      <c r="E133" s="9"/>
      <c r="F133" s="9"/>
      <c r="G133" s="4">
        <f t="shared" si="6"/>
        <v>0</v>
      </c>
      <c r="H133" s="9"/>
      <c r="I133" s="9"/>
      <c r="J133" s="4">
        <f t="shared" si="7"/>
        <v>0</v>
      </c>
      <c r="K133" s="9"/>
      <c r="L133" s="9"/>
      <c r="M133" s="9"/>
    </row>
    <row r="134" spans="1:13" x14ac:dyDescent="0.3">
      <c r="A134" s="8" t="s">
        <v>433</v>
      </c>
      <c r="B134" s="8" t="s">
        <v>304</v>
      </c>
      <c r="C134" s="9"/>
      <c r="D134" s="9"/>
      <c r="E134" s="9"/>
      <c r="F134" s="9"/>
      <c r="G134" s="4">
        <f t="shared" ref="G134:G165" si="8">G133+F134</f>
        <v>0</v>
      </c>
      <c r="H134" s="9"/>
      <c r="I134" s="9"/>
      <c r="J134" s="4">
        <f t="shared" ref="J134:J165" si="9">J133+I134</f>
        <v>0</v>
      </c>
      <c r="K134" s="9"/>
      <c r="L134" s="9"/>
      <c r="M134" s="9"/>
    </row>
    <row r="135" spans="1:13" x14ac:dyDescent="0.3">
      <c r="A135" s="8" t="s">
        <v>434</v>
      </c>
      <c r="B135" s="8" t="s">
        <v>306</v>
      </c>
      <c r="C135" s="9"/>
      <c r="D135" s="9"/>
      <c r="E135" s="9"/>
      <c r="F135" s="9"/>
      <c r="G135" s="4">
        <f t="shared" si="8"/>
        <v>0</v>
      </c>
      <c r="H135" s="9"/>
      <c r="I135" s="9"/>
      <c r="J135" s="4">
        <f t="shared" si="9"/>
        <v>0</v>
      </c>
      <c r="K135" s="9"/>
      <c r="L135" s="9"/>
      <c r="M135" s="9"/>
    </row>
    <row r="136" spans="1:13" x14ac:dyDescent="0.3">
      <c r="A136" s="8" t="s">
        <v>435</v>
      </c>
      <c r="B136" s="8" t="s">
        <v>308</v>
      </c>
      <c r="C136" s="9"/>
      <c r="D136" s="9"/>
      <c r="E136" s="9"/>
      <c r="F136" s="9"/>
      <c r="G136" s="4">
        <f t="shared" si="8"/>
        <v>0</v>
      </c>
      <c r="H136" s="9"/>
      <c r="I136" s="9"/>
      <c r="J136" s="4">
        <f t="shared" si="9"/>
        <v>0</v>
      </c>
      <c r="K136" s="9"/>
      <c r="L136" s="9"/>
      <c r="M136" s="9"/>
    </row>
    <row r="137" spans="1:13" x14ac:dyDescent="0.3">
      <c r="A137" s="8" t="s">
        <v>436</v>
      </c>
      <c r="B137" s="8" t="s">
        <v>310</v>
      </c>
      <c r="C137" s="9"/>
      <c r="D137" s="9"/>
      <c r="E137" s="9"/>
      <c r="F137" s="9"/>
      <c r="G137" s="4">
        <f t="shared" si="8"/>
        <v>0</v>
      </c>
      <c r="H137" s="9"/>
      <c r="I137" s="9"/>
      <c r="J137" s="4">
        <f t="shared" si="9"/>
        <v>0</v>
      </c>
      <c r="K137" s="9"/>
      <c r="L137" s="9"/>
      <c r="M137" s="9"/>
    </row>
    <row r="138" spans="1:13" x14ac:dyDescent="0.3">
      <c r="A138" s="8" t="s">
        <v>437</v>
      </c>
      <c r="B138" s="8" t="s">
        <v>298</v>
      </c>
      <c r="C138" s="9"/>
      <c r="D138" s="9"/>
      <c r="E138" s="9"/>
      <c r="F138" s="9"/>
      <c r="G138" s="4">
        <f t="shared" si="8"/>
        <v>0</v>
      </c>
      <c r="H138" s="9"/>
      <c r="I138" s="9"/>
      <c r="J138" s="4">
        <f t="shared" si="9"/>
        <v>0</v>
      </c>
      <c r="K138" s="9"/>
      <c r="L138" s="9"/>
      <c r="M138" s="9"/>
    </row>
    <row r="139" spans="1:13" x14ac:dyDescent="0.3">
      <c r="A139" s="8" t="s">
        <v>438</v>
      </c>
      <c r="B139" s="8" t="s">
        <v>300</v>
      </c>
      <c r="C139" s="9"/>
      <c r="D139" s="9"/>
      <c r="E139" s="9"/>
      <c r="F139" s="9"/>
      <c r="G139" s="4">
        <f t="shared" si="8"/>
        <v>0</v>
      </c>
      <c r="H139" s="9"/>
      <c r="I139" s="9"/>
      <c r="J139" s="4">
        <f t="shared" si="9"/>
        <v>0</v>
      </c>
      <c r="K139" s="9"/>
      <c r="L139" s="9"/>
      <c r="M139" s="9"/>
    </row>
    <row r="140" spans="1:13" x14ac:dyDescent="0.3">
      <c r="A140" s="8" t="s">
        <v>439</v>
      </c>
      <c r="B140" s="8" t="s">
        <v>302</v>
      </c>
      <c r="C140" s="9"/>
      <c r="D140" s="9"/>
      <c r="E140" s="9"/>
      <c r="F140" s="9"/>
      <c r="G140" s="4">
        <f t="shared" si="8"/>
        <v>0</v>
      </c>
      <c r="H140" s="9"/>
      <c r="I140" s="9"/>
      <c r="J140" s="4">
        <f t="shared" si="9"/>
        <v>0</v>
      </c>
      <c r="K140" s="9"/>
      <c r="L140" s="9"/>
      <c r="M140" s="9"/>
    </row>
    <row r="141" spans="1:13" x14ac:dyDescent="0.3">
      <c r="A141" s="8" t="s">
        <v>440</v>
      </c>
      <c r="B141" s="8" t="s">
        <v>304</v>
      </c>
      <c r="C141" s="9"/>
      <c r="D141" s="9"/>
      <c r="E141" s="9"/>
      <c r="F141" s="9"/>
      <c r="G141" s="4">
        <f t="shared" si="8"/>
        <v>0</v>
      </c>
      <c r="H141" s="9"/>
      <c r="I141" s="9"/>
      <c r="J141" s="4">
        <f t="shared" si="9"/>
        <v>0</v>
      </c>
      <c r="K141" s="9"/>
      <c r="L141" s="9"/>
      <c r="M141" s="9"/>
    </row>
    <row r="142" spans="1:13" x14ac:dyDescent="0.3">
      <c r="A142" s="8" t="s">
        <v>441</v>
      </c>
      <c r="B142" s="8" t="s">
        <v>306</v>
      </c>
      <c r="C142" s="9"/>
      <c r="D142" s="9"/>
      <c r="E142" s="9"/>
      <c r="F142" s="9"/>
      <c r="G142" s="4">
        <f t="shared" si="8"/>
        <v>0</v>
      </c>
      <c r="H142" s="9"/>
      <c r="I142" s="9"/>
      <c r="J142" s="4">
        <f t="shared" si="9"/>
        <v>0</v>
      </c>
      <c r="K142" s="9"/>
      <c r="L142" s="9"/>
      <c r="M142" s="9"/>
    </row>
    <row r="143" spans="1:13" x14ac:dyDescent="0.3">
      <c r="A143" s="8" t="s">
        <v>442</v>
      </c>
      <c r="B143" s="8" t="s">
        <v>308</v>
      </c>
      <c r="C143" s="9"/>
      <c r="D143" s="9"/>
      <c r="E143" s="9"/>
      <c r="F143" s="9"/>
      <c r="G143" s="4">
        <f t="shared" si="8"/>
        <v>0</v>
      </c>
      <c r="H143" s="9"/>
      <c r="I143" s="9"/>
      <c r="J143" s="4">
        <f t="shared" si="9"/>
        <v>0</v>
      </c>
      <c r="K143" s="9"/>
      <c r="L143" s="9"/>
      <c r="M143" s="9"/>
    </row>
    <row r="144" spans="1:13" x14ac:dyDescent="0.3">
      <c r="A144" s="8" t="s">
        <v>443</v>
      </c>
      <c r="B144" s="8" t="s">
        <v>310</v>
      </c>
      <c r="C144" s="9"/>
      <c r="D144" s="9"/>
      <c r="E144" s="9"/>
      <c r="F144" s="9"/>
      <c r="G144" s="4">
        <f t="shared" si="8"/>
        <v>0</v>
      </c>
      <c r="H144" s="9"/>
      <c r="I144" s="9"/>
      <c r="J144" s="4">
        <f t="shared" si="9"/>
        <v>0</v>
      </c>
      <c r="K144" s="9"/>
      <c r="L144" s="9"/>
      <c r="M144" s="9"/>
    </row>
    <row r="145" spans="1:13" x14ac:dyDescent="0.3">
      <c r="A145" s="8" t="s">
        <v>444</v>
      </c>
      <c r="B145" s="8" t="s">
        <v>298</v>
      </c>
      <c r="C145" s="9"/>
      <c r="D145" s="9"/>
      <c r="E145" s="9"/>
      <c r="F145" s="9"/>
      <c r="G145" s="4">
        <f t="shared" si="8"/>
        <v>0</v>
      </c>
      <c r="H145" s="9"/>
      <c r="I145" s="9"/>
      <c r="J145" s="4">
        <f t="shared" si="9"/>
        <v>0</v>
      </c>
      <c r="K145" s="9"/>
      <c r="L145" s="9"/>
      <c r="M145" s="9"/>
    </row>
    <row r="146" spans="1:13" x14ac:dyDescent="0.3">
      <c r="A146" s="8" t="s">
        <v>445</v>
      </c>
      <c r="B146" s="8" t="s">
        <v>300</v>
      </c>
      <c r="C146" s="9"/>
      <c r="D146" s="9"/>
      <c r="E146" s="9"/>
      <c r="F146" s="9"/>
      <c r="G146" s="4">
        <f t="shared" si="8"/>
        <v>0</v>
      </c>
      <c r="H146" s="9"/>
      <c r="I146" s="9"/>
      <c r="J146" s="4">
        <f t="shared" si="9"/>
        <v>0</v>
      </c>
      <c r="K146" s="9"/>
      <c r="L146" s="9"/>
      <c r="M146" s="9"/>
    </row>
    <row r="147" spans="1:13" x14ac:dyDescent="0.3">
      <c r="A147" s="8" t="s">
        <v>446</v>
      </c>
      <c r="B147" s="8" t="s">
        <v>302</v>
      </c>
      <c r="C147" s="9"/>
      <c r="D147" s="9"/>
      <c r="E147" s="9"/>
      <c r="F147" s="9"/>
      <c r="G147" s="4">
        <f t="shared" si="8"/>
        <v>0</v>
      </c>
      <c r="H147" s="9"/>
      <c r="I147" s="9"/>
      <c r="J147" s="4">
        <f t="shared" si="9"/>
        <v>0</v>
      </c>
      <c r="K147" s="9"/>
      <c r="L147" s="9"/>
      <c r="M147" s="9"/>
    </row>
    <row r="148" spans="1:13" x14ac:dyDescent="0.3">
      <c r="A148" s="8" t="s">
        <v>447</v>
      </c>
      <c r="B148" s="8" t="s">
        <v>304</v>
      </c>
      <c r="C148" s="9"/>
      <c r="D148" s="9"/>
      <c r="E148" s="9"/>
      <c r="F148" s="9"/>
      <c r="G148" s="4">
        <f t="shared" si="8"/>
        <v>0</v>
      </c>
      <c r="H148" s="9"/>
      <c r="I148" s="9"/>
      <c r="J148" s="4">
        <f t="shared" si="9"/>
        <v>0</v>
      </c>
      <c r="K148" s="9"/>
      <c r="L148" s="9"/>
      <c r="M148" s="9"/>
    </row>
    <row r="149" spans="1:13" x14ac:dyDescent="0.3">
      <c r="A149" s="8" t="s">
        <v>448</v>
      </c>
      <c r="B149" s="8" t="s">
        <v>306</v>
      </c>
      <c r="C149" s="9"/>
      <c r="D149" s="9"/>
      <c r="E149" s="9"/>
      <c r="F149" s="9"/>
      <c r="G149" s="4">
        <f t="shared" si="8"/>
        <v>0</v>
      </c>
      <c r="H149" s="9"/>
      <c r="I149" s="9"/>
      <c r="J149" s="4">
        <f t="shared" si="9"/>
        <v>0</v>
      </c>
      <c r="K149" s="9"/>
      <c r="L149" s="9"/>
      <c r="M149" s="9"/>
    </row>
    <row r="150" spans="1:13" x14ac:dyDescent="0.3">
      <c r="A150" s="8" t="s">
        <v>449</v>
      </c>
      <c r="B150" s="8" t="s">
        <v>308</v>
      </c>
      <c r="C150" s="9"/>
      <c r="D150" s="9"/>
      <c r="E150" s="9"/>
      <c r="F150" s="9"/>
      <c r="G150" s="4">
        <f t="shared" si="8"/>
        <v>0</v>
      </c>
      <c r="H150" s="9"/>
      <c r="I150" s="9"/>
      <c r="J150" s="4">
        <f t="shared" si="9"/>
        <v>0</v>
      </c>
      <c r="K150" s="9"/>
      <c r="L150" s="9"/>
      <c r="M150" s="9"/>
    </row>
    <row r="151" spans="1:13" x14ac:dyDescent="0.3">
      <c r="A151" s="8" t="s">
        <v>450</v>
      </c>
      <c r="B151" s="8" t="s">
        <v>310</v>
      </c>
      <c r="C151" s="9"/>
      <c r="D151" s="9"/>
      <c r="E151" s="9"/>
      <c r="F151" s="9"/>
      <c r="G151" s="4">
        <f t="shared" si="8"/>
        <v>0</v>
      </c>
      <c r="H151" s="9"/>
      <c r="I151" s="9"/>
      <c r="J151" s="4">
        <f t="shared" si="9"/>
        <v>0</v>
      </c>
      <c r="K151" s="9"/>
      <c r="L151" s="9"/>
      <c r="M151" s="9"/>
    </row>
    <row r="152" spans="1:13" x14ac:dyDescent="0.3">
      <c r="A152" s="8" t="s">
        <v>451</v>
      </c>
      <c r="B152" s="8" t="s">
        <v>298</v>
      </c>
      <c r="C152" s="9"/>
      <c r="D152" s="9"/>
      <c r="E152" s="9"/>
      <c r="F152" s="9"/>
      <c r="G152" s="4">
        <f t="shared" si="8"/>
        <v>0</v>
      </c>
      <c r="H152" s="9"/>
      <c r="I152" s="9"/>
      <c r="J152" s="4">
        <f t="shared" si="9"/>
        <v>0</v>
      </c>
      <c r="K152" s="9"/>
      <c r="L152" s="9"/>
      <c r="M152" s="9"/>
    </row>
    <row r="153" spans="1:13" x14ac:dyDescent="0.3">
      <c r="A153" s="8" t="s">
        <v>452</v>
      </c>
      <c r="B153" s="8" t="s">
        <v>300</v>
      </c>
      <c r="C153" s="9"/>
      <c r="D153" s="9"/>
      <c r="E153" s="9"/>
      <c r="F153" s="9"/>
      <c r="G153" s="4">
        <f t="shared" si="8"/>
        <v>0</v>
      </c>
      <c r="H153" s="9"/>
      <c r="I153" s="9"/>
      <c r="J153" s="4">
        <f t="shared" si="9"/>
        <v>0</v>
      </c>
      <c r="K153" s="9"/>
      <c r="L153" s="9"/>
      <c r="M153" s="9"/>
    </row>
    <row r="154" spans="1:13" x14ac:dyDescent="0.3">
      <c r="A154" s="8" t="s">
        <v>453</v>
      </c>
      <c r="B154" s="8" t="s">
        <v>302</v>
      </c>
      <c r="C154" s="9"/>
      <c r="D154" s="9"/>
      <c r="E154" s="9"/>
      <c r="F154" s="9"/>
      <c r="G154" s="4">
        <f t="shared" si="8"/>
        <v>0</v>
      </c>
      <c r="H154" s="9"/>
      <c r="I154" s="9"/>
      <c r="J154" s="4">
        <f t="shared" si="9"/>
        <v>0</v>
      </c>
      <c r="K154" s="9"/>
      <c r="L154" s="9"/>
      <c r="M154" s="9"/>
    </row>
  </sheetData>
  <mergeCells count="2">
    <mergeCell ref="A2:M2"/>
    <mergeCell ref="A1:M1"/>
  </mergeCells>
  <phoneticPr fontId="24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4"/>
  <sheetViews>
    <sheetView workbookViewId="0">
      <selection sqref="A1:K1"/>
    </sheetView>
  </sheetViews>
  <sheetFormatPr defaultRowHeight="16.5" x14ac:dyDescent="0.3"/>
  <cols>
    <col min="1" max="1" width="10" customWidth="1"/>
    <col min="2" max="11" width="12" customWidth="1"/>
  </cols>
  <sheetData>
    <row r="1" spans="1:11" ht="19.5" x14ac:dyDescent="0.3">
      <c r="A1" s="55" t="s">
        <v>454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x14ac:dyDescent="0.3">
      <c r="A2" s="54" t="s">
        <v>455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4" spans="1:11" ht="39.950000000000003" customHeight="1" x14ac:dyDescent="0.3">
      <c r="A4" s="10" t="s">
        <v>456</v>
      </c>
      <c r="B4" s="10" t="s">
        <v>457</v>
      </c>
      <c r="C4" s="10" t="s">
        <v>286</v>
      </c>
      <c r="D4" s="10" t="s">
        <v>287</v>
      </c>
      <c r="E4" s="10" t="s">
        <v>458</v>
      </c>
      <c r="F4" s="10" t="s">
        <v>459</v>
      </c>
      <c r="G4" s="10" t="s">
        <v>290</v>
      </c>
      <c r="H4" s="10" t="s">
        <v>460</v>
      </c>
      <c r="I4" s="10" t="s">
        <v>461</v>
      </c>
      <c r="J4" s="10" t="s">
        <v>462</v>
      </c>
      <c r="K4" s="10" t="s">
        <v>463</v>
      </c>
    </row>
    <row r="5" spans="1:11" x14ac:dyDescent="0.3">
      <c r="A5" t="s">
        <v>464</v>
      </c>
      <c r="B5" t="s">
        <v>297</v>
      </c>
      <c r="C5" s="4" t="e">
        <f>AVERAGE('2.환경데이터(일별)'!C5:C11)</f>
        <v>#DIV/0!</v>
      </c>
      <c r="D5" s="4" t="e">
        <f>AVERAGE('2.환경데이터(일별)'!D5:D11)</f>
        <v>#DIV/0!</v>
      </c>
      <c r="E5" s="4" t="e">
        <f>AVERAGE('2.환경데이터(일별)'!E5:E11)</f>
        <v>#DIV/0!</v>
      </c>
      <c r="F5" s="4">
        <f>SUM('2.환경데이터(일별)'!F5:F11)</f>
        <v>0</v>
      </c>
      <c r="G5" s="4">
        <f>'2.환경데이터(일별)'!G11</f>
        <v>0</v>
      </c>
      <c r="H5" s="4" t="e">
        <f>AVERAGE('2.환경데이터(일별)'!I5:I11)</f>
        <v>#DIV/0!</v>
      </c>
      <c r="I5" s="4">
        <f>SUM('2.환경데이터(일별)'!I5:I11)</f>
        <v>0</v>
      </c>
      <c r="J5" s="4" t="e">
        <f>AVERAGE('2.환경데이터(일별)'!K5:K11)</f>
        <v>#DIV/0!</v>
      </c>
      <c r="K5" s="4" t="e">
        <f>AVERAGE('2.환경데이터(일별)'!L5:L11)</f>
        <v>#DIV/0!</v>
      </c>
    </row>
    <row r="6" spans="1:11" x14ac:dyDescent="0.3">
      <c r="A6" t="s">
        <v>465</v>
      </c>
      <c r="B6" t="s">
        <v>311</v>
      </c>
      <c r="C6" s="4" t="e">
        <f>AVERAGE('2.환경데이터(일별)'!C12:C18)</f>
        <v>#DIV/0!</v>
      </c>
      <c r="D6" s="4" t="e">
        <f>AVERAGE('2.환경데이터(일별)'!D12:D18)</f>
        <v>#DIV/0!</v>
      </c>
      <c r="E6" s="4" t="e">
        <f>AVERAGE('2.환경데이터(일별)'!E12:E18)</f>
        <v>#DIV/0!</v>
      </c>
      <c r="F6" s="4">
        <f>SUM('2.환경데이터(일별)'!F12:F18)</f>
        <v>0</v>
      </c>
      <c r="G6" s="4">
        <f>'2.환경데이터(일별)'!G18</f>
        <v>0</v>
      </c>
      <c r="H6" s="4" t="e">
        <f>AVERAGE('2.환경데이터(일별)'!I12:I18)</f>
        <v>#DIV/0!</v>
      </c>
      <c r="I6" s="4">
        <f>SUM('2.환경데이터(일별)'!I12:I18)</f>
        <v>0</v>
      </c>
      <c r="J6" s="4" t="e">
        <f>AVERAGE('2.환경데이터(일별)'!K12:K18)</f>
        <v>#DIV/0!</v>
      </c>
      <c r="K6" s="4" t="e">
        <f>AVERAGE('2.환경데이터(일별)'!L12:L18)</f>
        <v>#DIV/0!</v>
      </c>
    </row>
    <row r="7" spans="1:11" x14ac:dyDescent="0.3">
      <c r="A7" t="s">
        <v>466</v>
      </c>
      <c r="B7" t="s">
        <v>318</v>
      </c>
      <c r="C7" s="4" t="e">
        <f>AVERAGE('2.환경데이터(일별)'!C19:C25)</f>
        <v>#DIV/0!</v>
      </c>
      <c r="D7" s="4" t="e">
        <f>AVERAGE('2.환경데이터(일별)'!D19:D25)</f>
        <v>#DIV/0!</v>
      </c>
      <c r="E7" s="4" t="e">
        <f>AVERAGE('2.환경데이터(일별)'!E19:E25)</f>
        <v>#DIV/0!</v>
      </c>
      <c r="F7" s="4">
        <f>SUM('2.환경데이터(일별)'!F19:F25)</f>
        <v>0</v>
      </c>
      <c r="G7" s="4">
        <f>'2.환경데이터(일별)'!G25</f>
        <v>0</v>
      </c>
      <c r="H7" s="4" t="e">
        <f>AVERAGE('2.환경데이터(일별)'!I19:I25)</f>
        <v>#DIV/0!</v>
      </c>
      <c r="I7" s="4">
        <f>SUM('2.환경데이터(일별)'!I19:I25)</f>
        <v>0</v>
      </c>
      <c r="J7" s="4" t="e">
        <f>AVERAGE('2.환경데이터(일별)'!K19:K25)</f>
        <v>#DIV/0!</v>
      </c>
      <c r="K7" s="4" t="e">
        <f>AVERAGE('2.환경데이터(일별)'!L19:L25)</f>
        <v>#DIV/0!</v>
      </c>
    </row>
    <row r="8" spans="1:11" x14ac:dyDescent="0.3">
      <c r="A8" t="s">
        <v>467</v>
      </c>
      <c r="B8" t="s">
        <v>325</v>
      </c>
      <c r="C8" s="4" t="e">
        <f>AVERAGE('2.환경데이터(일별)'!C26:C32)</f>
        <v>#DIV/0!</v>
      </c>
      <c r="D8" s="4" t="e">
        <f>AVERAGE('2.환경데이터(일별)'!D26:D32)</f>
        <v>#DIV/0!</v>
      </c>
      <c r="E8" s="4" t="e">
        <f>AVERAGE('2.환경데이터(일별)'!E26:E32)</f>
        <v>#DIV/0!</v>
      </c>
      <c r="F8" s="4">
        <f>SUM('2.환경데이터(일별)'!F26:F32)</f>
        <v>0</v>
      </c>
      <c r="G8" s="4">
        <f>'2.환경데이터(일별)'!G32</f>
        <v>0</v>
      </c>
      <c r="H8" s="4" t="e">
        <f>AVERAGE('2.환경데이터(일별)'!I26:I32)</f>
        <v>#DIV/0!</v>
      </c>
      <c r="I8" s="4">
        <f>SUM('2.환경데이터(일별)'!I26:I32)</f>
        <v>0</v>
      </c>
      <c r="J8" s="4" t="e">
        <f>AVERAGE('2.환경데이터(일별)'!K26:K32)</f>
        <v>#DIV/0!</v>
      </c>
      <c r="K8" s="4" t="e">
        <f>AVERAGE('2.환경데이터(일별)'!L26:L32)</f>
        <v>#DIV/0!</v>
      </c>
    </row>
    <row r="9" spans="1:11" x14ac:dyDescent="0.3">
      <c r="A9" t="s">
        <v>468</v>
      </c>
      <c r="B9" t="s">
        <v>332</v>
      </c>
      <c r="C9" s="4" t="e">
        <f>AVERAGE('2.환경데이터(일별)'!C33:C39)</f>
        <v>#DIV/0!</v>
      </c>
      <c r="D9" s="4" t="e">
        <f>AVERAGE('2.환경데이터(일별)'!D33:D39)</f>
        <v>#DIV/0!</v>
      </c>
      <c r="E9" s="4" t="e">
        <f>AVERAGE('2.환경데이터(일별)'!E33:E39)</f>
        <v>#DIV/0!</v>
      </c>
      <c r="F9" s="4">
        <f>SUM('2.환경데이터(일별)'!F33:F39)</f>
        <v>0</v>
      </c>
      <c r="G9" s="4">
        <f>'2.환경데이터(일별)'!G39</f>
        <v>0</v>
      </c>
      <c r="H9" s="4" t="e">
        <f>AVERAGE('2.환경데이터(일별)'!I33:I39)</f>
        <v>#DIV/0!</v>
      </c>
      <c r="I9" s="4">
        <f>SUM('2.환경데이터(일별)'!I33:I39)</f>
        <v>0</v>
      </c>
      <c r="J9" s="4" t="e">
        <f>AVERAGE('2.환경데이터(일별)'!K33:K39)</f>
        <v>#DIV/0!</v>
      </c>
      <c r="K9" s="4" t="e">
        <f>AVERAGE('2.환경데이터(일별)'!L33:L39)</f>
        <v>#DIV/0!</v>
      </c>
    </row>
    <row r="10" spans="1:11" x14ac:dyDescent="0.3">
      <c r="A10" t="s">
        <v>469</v>
      </c>
      <c r="B10" t="s">
        <v>339</v>
      </c>
      <c r="C10" s="4" t="e">
        <f>AVERAGE('2.환경데이터(일별)'!C40:C46)</f>
        <v>#DIV/0!</v>
      </c>
      <c r="D10" s="4" t="e">
        <f>AVERAGE('2.환경데이터(일별)'!D40:D46)</f>
        <v>#DIV/0!</v>
      </c>
      <c r="E10" s="4" t="e">
        <f>AVERAGE('2.환경데이터(일별)'!E40:E46)</f>
        <v>#DIV/0!</v>
      </c>
      <c r="F10" s="4">
        <f>SUM('2.환경데이터(일별)'!F40:F46)</f>
        <v>0</v>
      </c>
      <c r="G10" s="4">
        <f>'2.환경데이터(일별)'!G46</f>
        <v>0</v>
      </c>
      <c r="H10" s="4" t="e">
        <f>AVERAGE('2.환경데이터(일별)'!I40:I46)</f>
        <v>#DIV/0!</v>
      </c>
      <c r="I10" s="4">
        <f>SUM('2.환경데이터(일별)'!I40:I46)</f>
        <v>0</v>
      </c>
      <c r="J10" s="4" t="e">
        <f>AVERAGE('2.환경데이터(일별)'!K40:K46)</f>
        <v>#DIV/0!</v>
      </c>
      <c r="K10" s="4" t="e">
        <f>AVERAGE('2.환경데이터(일별)'!L40:L46)</f>
        <v>#DIV/0!</v>
      </c>
    </row>
    <row r="11" spans="1:11" x14ac:dyDescent="0.3">
      <c r="A11" t="s">
        <v>470</v>
      </c>
      <c r="B11" t="s">
        <v>346</v>
      </c>
      <c r="C11" s="4" t="e">
        <f>AVERAGE('2.환경데이터(일별)'!C47:C53)</f>
        <v>#DIV/0!</v>
      </c>
      <c r="D11" s="4" t="e">
        <f>AVERAGE('2.환경데이터(일별)'!D47:D53)</f>
        <v>#DIV/0!</v>
      </c>
      <c r="E11" s="4" t="e">
        <f>AVERAGE('2.환경데이터(일별)'!E47:E53)</f>
        <v>#DIV/0!</v>
      </c>
      <c r="F11" s="4">
        <f>SUM('2.환경데이터(일별)'!F47:F53)</f>
        <v>0</v>
      </c>
      <c r="G11" s="4">
        <f>'2.환경데이터(일별)'!G53</f>
        <v>0</v>
      </c>
      <c r="H11" s="4" t="e">
        <f>AVERAGE('2.환경데이터(일별)'!I47:I53)</f>
        <v>#DIV/0!</v>
      </c>
      <c r="I11" s="4">
        <f>SUM('2.환경데이터(일별)'!I47:I53)</f>
        <v>0</v>
      </c>
      <c r="J11" s="4" t="e">
        <f>AVERAGE('2.환경데이터(일별)'!K47:K53)</f>
        <v>#DIV/0!</v>
      </c>
      <c r="K11" s="4" t="e">
        <f>AVERAGE('2.환경데이터(일별)'!L47:L53)</f>
        <v>#DIV/0!</v>
      </c>
    </row>
    <row r="12" spans="1:11" x14ac:dyDescent="0.3">
      <c r="A12" t="s">
        <v>471</v>
      </c>
      <c r="B12" t="s">
        <v>353</v>
      </c>
      <c r="C12" s="4" t="e">
        <f>AVERAGE('2.환경데이터(일별)'!C54:C60)</f>
        <v>#DIV/0!</v>
      </c>
      <c r="D12" s="4" t="e">
        <f>AVERAGE('2.환경데이터(일별)'!D54:D60)</f>
        <v>#DIV/0!</v>
      </c>
      <c r="E12" s="4" t="e">
        <f>AVERAGE('2.환경데이터(일별)'!E54:E60)</f>
        <v>#DIV/0!</v>
      </c>
      <c r="F12" s="4">
        <f>SUM('2.환경데이터(일별)'!F54:F60)</f>
        <v>0</v>
      </c>
      <c r="G12" s="4">
        <f>'2.환경데이터(일별)'!G60</f>
        <v>0</v>
      </c>
      <c r="H12" s="4" t="e">
        <f>AVERAGE('2.환경데이터(일별)'!I54:I60)</f>
        <v>#DIV/0!</v>
      </c>
      <c r="I12" s="4">
        <f>SUM('2.환경데이터(일별)'!I54:I60)</f>
        <v>0</v>
      </c>
      <c r="J12" s="4" t="e">
        <f>AVERAGE('2.환경데이터(일별)'!K54:K60)</f>
        <v>#DIV/0!</v>
      </c>
      <c r="K12" s="4" t="e">
        <f>AVERAGE('2.환경데이터(일별)'!L54:L60)</f>
        <v>#DIV/0!</v>
      </c>
    </row>
    <row r="13" spans="1:11" x14ac:dyDescent="0.3">
      <c r="A13" t="s">
        <v>472</v>
      </c>
      <c r="B13" t="s">
        <v>360</v>
      </c>
      <c r="C13" s="4" t="e">
        <f>AVERAGE('2.환경데이터(일별)'!C61:C67)</f>
        <v>#DIV/0!</v>
      </c>
      <c r="D13" s="4" t="e">
        <f>AVERAGE('2.환경데이터(일별)'!D61:D67)</f>
        <v>#DIV/0!</v>
      </c>
      <c r="E13" s="4" t="e">
        <f>AVERAGE('2.환경데이터(일별)'!E61:E67)</f>
        <v>#DIV/0!</v>
      </c>
      <c r="F13" s="4">
        <f>SUM('2.환경데이터(일별)'!F61:F67)</f>
        <v>0</v>
      </c>
      <c r="G13" s="4">
        <f>'2.환경데이터(일별)'!G67</f>
        <v>0</v>
      </c>
      <c r="H13" s="4" t="e">
        <f>AVERAGE('2.환경데이터(일별)'!I61:I67)</f>
        <v>#DIV/0!</v>
      </c>
      <c r="I13" s="4">
        <f>SUM('2.환경데이터(일별)'!I61:I67)</f>
        <v>0</v>
      </c>
      <c r="J13" s="4" t="e">
        <f>AVERAGE('2.환경데이터(일별)'!K61:K67)</f>
        <v>#DIV/0!</v>
      </c>
      <c r="K13" s="4" t="e">
        <f>AVERAGE('2.환경데이터(일별)'!L61:L67)</f>
        <v>#DIV/0!</v>
      </c>
    </row>
    <row r="14" spans="1:11" x14ac:dyDescent="0.3">
      <c r="A14" t="s">
        <v>473</v>
      </c>
      <c r="B14" t="s">
        <v>367</v>
      </c>
      <c r="C14" s="4" t="e">
        <f>AVERAGE('2.환경데이터(일별)'!C68:C74)</f>
        <v>#DIV/0!</v>
      </c>
      <c r="D14" s="4" t="e">
        <f>AVERAGE('2.환경데이터(일별)'!D68:D74)</f>
        <v>#DIV/0!</v>
      </c>
      <c r="E14" s="4" t="e">
        <f>AVERAGE('2.환경데이터(일별)'!E68:E74)</f>
        <v>#DIV/0!</v>
      </c>
      <c r="F14" s="4">
        <f>SUM('2.환경데이터(일별)'!F68:F74)</f>
        <v>0</v>
      </c>
      <c r="G14" s="4">
        <f>'2.환경데이터(일별)'!G74</f>
        <v>0</v>
      </c>
      <c r="H14" s="4" t="e">
        <f>AVERAGE('2.환경데이터(일별)'!I68:I74)</f>
        <v>#DIV/0!</v>
      </c>
      <c r="I14" s="4">
        <f>SUM('2.환경데이터(일별)'!I68:I74)</f>
        <v>0</v>
      </c>
      <c r="J14" s="4" t="e">
        <f>AVERAGE('2.환경데이터(일별)'!K68:K74)</f>
        <v>#DIV/0!</v>
      </c>
      <c r="K14" s="4" t="e">
        <f>AVERAGE('2.환경데이터(일별)'!L68:L74)</f>
        <v>#DIV/0!</v>
      </c>
    </row>
    <row r="15" spans="1:11" x14ac:dyDescent="0.3">
      <c r="A15" t="s">
        <v>474</v>
      </c>
      <c r="B15" t="s">
        <v>374</v>
      </c>
      <c r="C15" s="4" t="e">
        <f>AVERAGE('2.환경데이터(일별)'!C75:C81)</f>
        <v>#DIV/0!</v>
      </c>
      <c r="D15" s="4" t="e">
        <f>AVERAGE('2.환경데이터(일별)'!D75:D81)</f>
        <v>#DIV/0!</v>
      </c>
      <c r="E15" s="4" t="e">
        <f>AVERAGE('2.환경데이터(일별)'!E75:E81)</f>
        <v>#DIV/0!</v>
      </c>
      <c r="F15" s="4">
        <f>SUM('2.환경데이터(일별)'!F75:F81)</f>
        <v>0</v>
      </c>
      <c r="G15" s="4">
        <f>'2.환경데이터(일별)'!G81</f>
        <v>0</v>
      </c>
      <c r="H15" s="4" t="e">
        <f>AVERAGE('2.환경데이터(일별)'!I75:I81)</f>
        <v>#DIV/0!</v>
      </c>
      <c r="I15" s="4">
        <f>SUM('2.환경데이터(일별)'!I75:I81)</f>
        <v>0</v>
      </c>
      <c r="J15" s="4" t="e">
        <f>AVERAGE('2.환경데이터(일별)'!K75:K81)</f>
        <v>#DIV/0!</v>
      </c>
      <c r="K15" s="4" t="e">
        <f>AVERAGE('2.환경데이터(일별)'!L75:L81)</f>
        <v>#DIV/0!</v>
      </c>
    </row>
    <row r="16" spans="1:11" x14ac:dyDescent="0.3">
      <c r="A16" t="s">
        <v>475</v>
      </c>
      <c r="B16" t="s">
        <v>381</v>
      </c>
      <c r="C16" s="4" t="e">
        <f>AVERAGE('2.환경데이터(일별)'!C82:C88)</f>
        <v>#DIV/0!</v>
      </c>
      <c r="D16" s="4" t="e">
        <f>AVERAGE('2.환경데이터(일별)'!D82:D88)</f>
        <v>#DIV/0!</v>
      </c>
      <c r="E16" s="4" t="e">
        <f>AVERAGE('2.환경데이터(일별)'!E82:E88)</f>
        <v>#DIV/0!</v>
      </c>
      <c r="F16" s="4">
        <f>SUM('2.환경데이터(일별)'!F82:F88)</f>
        <v>0</v>
      </c>
      <c r="G16" s="4">
        <f>'2.환경데이터(일별)'!G88</f>
        <v>0</v>
      </c>
      <c r="H16" s="4" t="e">
        <f>AVERAGE('2.환경데이터(일별)'!I82:I88)</f>
        <v>#DIV/0!</v>
      </c>
      <c r="I16" s="4">
        <f>SUM('2.환경데이터(일별)'!I82:I88)</f>
        <v>0</v>
      </c>
      <c r="J16" s="4" t="e">
        <f>AVERAGE('2.환경데이터(일별)'!K82:K88)</f>
        <v>#DIV/0!</v>
      </c>
      <c r="K16" s="4" t="e">
        <f>AVERAGE('2.환경데이터(일별)'!L82:L88)</f>
        <v>#DIV/0!</v>
      </c>
    </row>
    <row r="17" spans="1:11" x14ac:dyDescent="0.3">
      <c r="A17" t="s">
        <v>476</v>
      </c>
      <c r="B17" t="s">
        <v>388</v>
      </c>
      <c r="C17" s="4" t="e">
        <f>AVERAGE('2.환경데이터(일별)'!C89:C95)</f>
        <v>#DIV/0!</v>
      </c>
      <c r="D17" s="4" t="e">
        <f>AVERAGE('2.환경데이터(일별)'!D89:D95)</f>
        <v>#DIV/0!</v>
      </c>
      <c r="E17" s="4" t="e">
        <f>AVERAGE('2.환경데이터(일별)'!E89:E95)</f>
        <v>#DIV/0!</v>
      </c>
      <c r="F17" s="4">
        <f>SUM('2.환경데이터(일별)'!F89:F95)</f>
        <v>0</v>
      </c>
      <c r="G17" s="4">
        <f>'2.환경데이터(일별)'!G95</f>
        <v>0</v>
      </c>
      <c r="H17" s="4" t="e">
        <f>AVERAGE('2.환경데이터(일별)'!I89:I95)</f>
        <v>#DIV/0!</v>
      </c>
      <c r="I17" s="4">
        <f>SUM('2.환경데이터(일별)'!I89:I95)</f>
        <v>0</v>
      </c>
      <c r="J17" s="4" t="e">
        <f>AVERAGE('2.환경데이터(일별)'!K89:K95)</f>
        <v>#DIV/0!</v>
      </c>
      <c r="K17" s="4" t="e">
        <f>AVERAGE('2.환경데이터(일별)'!L89:L95)</f>
        <v>#DIV/0!</v>
      </c>
    </row>
    <row r="18" spans="1:11" x14ac:dyDescent="0.3">
      <c r="A18" t="s">
        <v>477</v>
      </c>
      <c r="B18" t="s">
        <v>395</v>
      </c>
      <c r="C18" s="4" t="e">
        <f>AVERAGE('2.환경데이터(일별)'!C96:C102)</f>
        <v>#DIV/0!</v>
      </c>
      <c r="D18" s="4" t="e">
        <f>AVERAGE('2.환경데이터(일별)'!D96:D102)</f>
        <v>#DIV/0!</v>
      </c>
      <c r="E18" s="4" t="e">
        <f>AVERAGE('2.환경데이터(일별)'!E96:E102)</f>
        <v>#DIV/0!</v>
      </c>
      <c r="F18" s="4">
        <f>SUM('2.환경데이터(일별)'!F96:F102)</f>
        <v>0</v>
      </c>
      <c r="G18" s="4">
        <f>'2.환경데이터(일별)'!G102</f>
        <v>0</v>
      </c>
      <c r="H18" s="4" t="e">
        <f>AVERAGE('2.환경데이터(일별)'!I96:I102)</f>
        <v>#DIV/0!</v>
      </c>
      <c r="I18" s="4">
        <f>SUM('2.환경데이터(일별)'!I96:I102)</f>
        <v>0</v>
      </c>
      <c r="J18" s="4" t="e">
        <f>AVERAGE('2.환경데이터(일별)'!K96:K102)</f>
        <v>#DIV/0!</v>
      </c>
      <c r="K18" s="4" t="e">
        <f>AVERAGE('2.환경데이터(일별)'!L96:L102)</f>
        <v>#DIV/0!</v>
      </c>
    </row>
    <row r="19" spans="1:11" x14ac:dyDescent="0.3">
      <c r="A19" t="s">
        <v>478</v>
      </c>
      <c r="B19" t="s">
        <v>402</v>
      </c>
      <c r="C19" s="4" t="e">
        <f>AVERAGE('2.환경데이터(일별)'!C103:C109)</f>
        <v>#DIV/0!</v>
      </c>
      <c r="D19" s="4" t="e">
        <f>AVERAGE('2.환경데이터(일별)'!D103:D109)</f>
        <v>#DIV/0!</v>
      </c>
      <c r="E19" s="4" t="e">
        <f>AVERAGE('2.환경데이터(일별)'!E103:E109)</f>
        <v>#DIV/0!</v>
      </c>
      <c r="F19" s="4">
        <f>SUM('2.환경데이터(일별)'!F103:F109)</f>
        <v>0</v>
      </c>
      <c r="G19" s="4">
        <f>'2.환경데이터(일별)'!G109</f>
        <v>0</v>
      </c>
      <c r="H19" s="4" t="e">
        <f>AVERAGE('2.환경데이터(일별)'!I103:I109)</f>
        <v>#DIV/0!</v>
      </c>
      <c r="I19" s="4">
        <f>SUM('2.환경데이터(일별)'!I103:I109)</f>
        <v>0</v>
      </c>
      <c r="J19" s="4" t="e">
        <f>AVERAGE('2.환경데이터(일별)'!K103:K109)</f>
        <v>#DIV/0!</v>
      </c>
      <c r="K19" s="4" t="e">
        <f>AVERAGE('2.환경데이터(일별)'!L103:L109)</f>
        <v>#DIV/0!</v>
      </c>
    </row>
    <row r="20" spans="1:11" x14ac:dyDescent="0.3">
      <c r="A20" t="s">
        <v>479</v>
      </c>
      <c r="B20" t="s">
        <v>409</v>
      </c>
      <c r="C20" s="4" t="e">
        <f>AVERAGE('2.환경데이터(일별)'!C110:C116)</f>
        <v>#DIV/0!</v>
      </c>
      <c r="D20" s="4" t="e">
        <f>AVERAGE('2.환경데이터(일별)'!D110:D116)</f>
        <v>#DIV/0!</v>
      </c>
      <c r="E20" s="4" t="e">
        <f>AVERAGE('2.환경데이터(일별)'!E110:E116)</f>
        <v>#DIV/0!</v>
      </c>
      <c r="F20" s="4">
        <f>SUM('2.환경데이터(일별)'!F110:F116)</f>
        <v>0</v>
      </c>
      <c r="G20" s="4">
        <f>'2.환경데이터(일별)'!G116</f>
        <v>0</v>
      </c>
      <c r="H20" s="4" t="e">
        <f>AVERAGE('2.환경데이터(일별)'!I110:I116)</f>
        <v>#DIV/0!</v>
      </c>
      <c r="I20" s="4">
        <f>SUM('2.환경데이터(일별)'!I110:I116)</f>
        <v>0</v>
      </c>
      <c r="J20" s="4" t="e">
        <f>AVERAGE('2.환경데이터(일별)'!K110:K116)</f>
        <v>#DIV/0!</v>
      </c>
      <c r="K20" s="4" t="e">
        <f>AVERAGE('2.환경데이터(일별)'!L110:L116)</f>
        <v>#DIV/0!</v>
      </c>
    </row>
    <row r="21" spans="1:11" x14ac:dyDescent="0.3">
      <c r="A21" t="s">
        <v>480</v>
      </c>
      <c r="B21" t="s">
        <v>416</v>
      </c>
      <c r="C21" s="4" t="e">
        <f>AVERAGE('2.환경데이터(일별)'!C117:C123)</f>
        <v>#DIV/0!</v>
      </c>
      <c r="D21" s="4" t="e">
        <f>AVERAGE('2.환경데이터(일별)'!D117:D123)</f>
        <v>#DIV/0!</v>
      </c>
      <c r="E21" s="4" t="e">
        <f>AVERAGE('2.환경데이터(일별)'!E117:E123)</f>
        <v>#DIV/0!</v>
      </c>
      <c r="F21" s="4">
        <f>SUM('2.환경데이터(일별)'!F117:F123)</f>
        <v>0</v>
      </c>
      <c r="G21" s="4">
        <f>'2.환경데이터(일별)'!G123</f>
        <v>0</v>
      </c>
      <c r="H21" s="4" t="e">
        <f>AVERAGE('2.환경데이터(일별)'!I117:I123)</f>
        <v>#DIV/0!</v>
      </c>
      <c r="I21" s="4">
        <f>SUM('2.환경데이터(일별)'!I117:I123)</f>
        <v>0</v>
      </c>
      <c r="J21" s="4" t="e">
        <f>AVERAGE('2.환경데이터(일별)'!K117:K123)</f>
        <v>#DIV/0!</v>
      </c>
      <c r="K21" s="4" t="e">
        <f>AVERAGE('2.환경데이터(일별)'!L117:L123)</f>
        <v>#DIV/0!</v>
      </c>
    </row>
    <row r="22" spans="1:11" x14ac:dyDescent="0.3">
      <c r="A22" t="s">
        <v>481</v>
      </c>
      <c r="B22" t="s">
        <v>423</v>
      </c>
      <c r="C22" s="4" t="e">
        <f>AVERAGE('2.환경데이터(일별)'!C124:C130)</f>
        <v>#DIV/0!</v>
      </c>
      <c r="D22" s="4" t="e">
        <f>AVERAGE('2.환경데이터(일별)'!D124:D130)</f>
        <v>#DIV/0!</v>
      </c>
      <c r="E22" s="4" t="e">
        <f>AVERAGE('2.환경데이터(일별)'!E124:E130)</f>
        <v>#DIV/0!</v>
      </c>
      <c r="F22" s="4">
        <f>SUM('2.환경데이터(일별)'!F124:F130)</f>
        <v>0</v>
      </c>
      <c r="G22" s="4">
        <f>'2.환경데이터(일별)'!G130</f>
        <v>0</v>
      </c>
      <c r="H22" s="4" t="e">
        <f>AVERAGE('2.환경데이터(일별)'!I124:I130)</f>
        <v>#DIV/0!</v>
      </c>
      <c r="I22" s="4">
        <f>SUM('2.환경데이터(일별)'!I124:I130)</f>
        <v>0</v>
      </c>
      <c r="J22" s="4" t="e">
        <f>AVERAGE('2.환경데이터(일별)'!K124:K130)</f>
        <v>#DIV/0!</v>
      </c>
      <c r="K22" s="4" t="e">
        <f>AVERAGE('2.환경데이터(일별)'!L124:L130)</f>
        <v>#DIV/0!</v>
      </c>
    </row>
    <row r="23" spans="1:11" x14ac:dyDescent="0.3">
      <c r="A23" t="s">
        <v>482</v>
      </c>
      <c r="B23" t="s">
        <v>430</v>
      </c>
      <c r="C23" s="4" t="e">
        <f>AVERAGE('2.환경데이터(일별)'!C131:C137)</f>
        <v>#DIV/0!</v>
      </c>
      <c r="D23" s="4" t="e">
        <f>AVERAGE('2.환경데이터(일별)'!D131:D137)</f>
        <v>#DIV/0!</v>
      </c>
      <c r="E23" s="4" t="e">
        <f>AVERAGE('2.환경데이터(일별)'!E131:E137)</f>
        <v>#DIV/0!</v>
      </c>
      <c r="F23" s="4">
        <f>SUM('2.환경데이터(일별)'!F131:F137)</f>
        <v>0</v>
      </c>
      <c r="G23" s="4">
        <f>'2.환경데이터(일별)'!G137</f>
        <v>0</v>
      </c>
      <c r="H23" s="4" t="e">
        <f>AVERAGE('2.환경데이터(일별)'!I131:I137)</f>
        <v>#DIV/0!</v>
      </c>
      <c r="I23" s="4">
        <f>SUM('2.환경데이터(일별)'!I131:I137)</f>
        <v>0</v>
      </c>
      <c r="J23" s="4" t="e">
        <f>AVERAGE('2.환경데이터(일별)'!K131:K137)</f>
        <v>#DIV/0!</v>
      </c>
      <c r="K23" s="4" t="e">
        <f>AVERAGE('2.환경데이터(일별)'!L131:L137)</f>
        <v>#DIV/0!</v>
      </c>
    </row>
    <row r="24" spans="1:11" x14ac:dyDescent="0.3">
      <c r="A24" t="s">
        <v>483</v>
      </c>
      <c r="B24" t="s">
        <v>437</v>
      </c>
      <c r="C24" s="4" t="e">
        <f>AVERAGE('2.환경데이터(일별)'!C138:C144)</f>
        <v>#DIV/0!</v>
      </c>
      <c r="D24" s="4" t="e">
        <f>AVERAGE('2.환경데이터(일별)'!D138:D144)</f>
        <v>#DIV/0!</v>
      </c>
      <c r="E24" s="4" t="e">
        <f>AVERAGE('2.환경데이터(일별)'!E138:E144)</f>
        <v>#DIV/0!</v>
      </c>
      <c r="F24" s="4">
        <f>SUM('2.환경데이터(일별)'!F138:F144)</f>
        <v>0</v>
      </c>
      <c r="G24" s="4">
        <f>'2.환경데이터(일별)'!G144</f>
        <v>0</v>
      </c>
      <c r="H24" s="4" t="e">
        <f>AVERAGE('2.환경데이터(일별)'!I138:I144)</f>
        <v>#DIV/0!</v>
      </c>
      <c r="I24" s="4">
        <f>SUM('2.환경데이터(일별)'!I138:I144)</f>
        <v>0</v>
      </c>
      <c r="J24" s="4" t="e">
        <f>AVERAGE('2.환경데이터(일별)'!K138:K144)</f>
        <v>#DIV/0!</v>
      </c>
      <c r="K24" s="4" t="e">
        <f>AVERAGE('2.환경데이터(일별)'!L138:L144)</f>
        <v>#DIV/0!</v>
      </c>
    </row>
  </sheetData>
  <mergeCells count="2">
    <mergeCell ref="A2:K2"/>
    <mergeCell ref="A1:K1"/>
  </mergeCells>
  <phoneticPr fontId="24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4"/>
  <sheetViews>
    <sheetView workbookViewId="0">
      <selection sqref="A1:P1"/>
    </sheetView>
  </sheetViews>
  <sheetFormatPr defaultRowHeight="16.5" x14ac:dyDescent="0.3"/>
  <cols>
    <col min="1" max="1" width="8" customWidth="1"/>
    <col min="2" max="2" width="12" customWidth="1"/>
    <col min="3" max="15" width="9" customWidth="1"/>
    <col min="16" max="16" width="15" customWidth="1"/>
  </cols>
  <sheetData>
    <row r="1" spans="1:16" ht="19.5" x14ac:dyDescent="0.3">
      <c r="A1" s="56" t="s">
        <v>484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x14ac:dyDescent="0.3">
      <c r="A2" s="57" t="s">
        <v>485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4" spans="1:16" ht="50.1" customHeight="1" x14ac:dyDescent="0.3">
      <c r="A4" s="11" t="s">
        <v>456</v>
      </c>
      <c r="B4" s="11" t="s">
        <v>486</v>
      </c>
      <c r="C4" s="11" t="s">
        <v>487</v>
      </c>
      <c r="D4" s="11" t="s">
        <v>488</v>
      </c>
      <c r="E4" s="11" t="s">
        <v>489</v>
      </c>
      <c r="F4" s="11" t="s">
        <v>490</v>
      </c>
      <c r="G4" s="11" t="s">
        <v>491</v>
      </c>
      <c r="H4" s="11" t="s">
        <v>492</v>
      </c>
      <c r="I4" s="11" t="s">
        <v>493</v>
      </c>
      <c r="J4" s="11" t="s">
        <v>494</v>
      </c>
      <c r="K4" s="11" t="s">
        <v>495</v>
      </c>
      <c r="L4" s="11" t="s">
        <v>496</v>
      </c>
      <c r="M4" s="11" t="s">
        <v>497</v>
      </c>
      <c r="N4" s="11" t="s">
        <v>498</v>
      </c>
      <c r="O4" s="11" t="s">
        <v>499</v>
      </c>
      <c r="P4" s="11" t="s">
        <v>240</v>
      </c>
    </row>
    <row r="5" spans="1:16" x14ac:dyDescent="0.3">
      <c r="A5" t="s">
        <v>464</v>
      </c>
      <c r="B5" t="s">
        <v>297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4">
        <f>N5</f>
        <v>0</v>
      </c>
      <c r="P5" s="12"/>
    </row>
    <row r="6" spans="1:16" x14ac:dyDescent="0.3">
      <c r="A6" t="s">
        <v>465</v>
      </c>
      <c r="B6" t="s">
        <v>311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4">
        <f t="shared" ref="O6:O24" si="0">O5+N6</f>
        <v>0</v>
      </c>
      <c r="P6" s="12"/>
    </row>
    <row r="7" spans="1:16" x14ac:dyDescent="0.3">
      <c r="A7" t="s">
        <v>466</v>
      </c>
      <c r="B7" t="s">
        <v>318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4">
        <f t="shared" si="0"/>
        <v>0</v>
      </c>
      <c r="P7" s="12"/>
    </row>
    <row r="8" spans="1:16" x14ac:dyDescent="0.3">
      <c r="A8" t="s">
        <v>467</v>
      </c>
      <c r="B8" t="s">
        <v>325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4">
        <f t="shared" si="0"/>
        <v>0</v>
      </c>
      <c r="P8" s="12"/>
    </row>
    <row r="9" spans="1:16" x14ac:dyDescent="0.3">
      <c r="A9" t="s">
        <v>468</v>
      </c>
      <c r="B9" t="s">
        <v>332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4">
        <f t="shared" si="0"/>
        <v>0</v>
      </c>
      <c r="P9" s="12"/>
    </row>
    <row r="10" spans="1:16" x14ac:dyDescent="0.3">
      <c r="A10" t="s">
        <v>469</v>
      </c>
      <c r="B10" t="s">
        <v>339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4">
        <f t="shared" si="0"/>
        <v>0</v>
      </c>
      <c r="P10" s="12"/>
    </row>
    <row r="11" spans="1:16" x14ac:dyDescent="0.3">
      <c r="A11" t="s">
        <v>470</v>
      </c>
      <c r="B11" t="s">
        <v>346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4">
        <f t="shared" si="0"/>
        <v>0</v>
      </c>
      <c r="P11" s="12"/>
    </row>
    <row r="12" spans="1:16" x14ac:dyDescent="0.3">
      <c r="A12" t="s">
        <v>471</v>
      </c>
      <c r="B12" t="s">
        <v>353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4">
        <f t="shared" si="0"/>
        <v>0</v>
      </c>
      <c r="P12" s="12"/>
    </row>
    <row r="13" spans="1:16" x14ac:dyDescent="0.3">
      <c r="A13" t="s">
        <v>472</v>
      </c>
      <c r="B13" t="s">
        <v>360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4">
        <f t="shared" si="0"/>
        <v>0</v>
      </c>
      <c r="P13" s="12"/>
    </row>
    <row r="14" spans="1:16" x14ac:dyDescent="0.3">
      <c r="A14" t="s">
        <v>473</v>
      </c>
      <c r="B14" t="s">
        <v>367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4">
        <f t="shared" si="0"/>
        <v>0</v>
      </c>
      <c r="P14" s="12"/>
    </row>
    <row r="15" spans="1:16" x14ac:dyDescent="0.3">
      <c r="A15" t="s">
        <v>474</v>
      </c>
      <c r="B15" t="s">
        <v>374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4">
        <f t="shared" si="0"/>
        <v>0</v>
      </c>
      <c r="P15" s="12"/>
    </row>
    <row r="16" spans="1:16" x14ac:dyDescent="0.3">
      <c r="A16" t="s">
        <v>475</v>
      </c>
      <c r="B16" t="s">
        <v>381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4">
        <f t="shared" si="0"/>
        <v>0</v>
      </c>
      <c r="P16" s="12"/>
    </row>
    <row r="17" spans="1:16" x14ac:dyDescent="0.3">
      <c r="A17" t="s">
        <v>476</v>
      </c>
      <c r="B17" t="s">
        <v>388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4">
        <f t="shared" si="0"/>
        <v>0</v>
      </c>
      <c r="P17" s="12"/>
    </row>
    <row r="18" spans="1:16" x14ac:dyDescent="0.3">
      <c r="A18" t="s">
        <v>477</v>
      </c>
      <c r="B18" t="s">
        <v>395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4">
        <f t="shared" si="0"/>
        <v>0</v>
      </c>
      <c r="P18" s="12"/>
    </row>
    <row r="19" spans="1:16" x14ac:dyDescent="0.3">
      <c r="A19" t="s">
        <v>478</v>
      </c>
      <c r="B19" t="s">
        <v>402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4">
        <f t="shared" si="0"/>
        <v>0</v>
      </c>
      <c r="P19" s="12"/>
    </row>
    <row r="20" spans="1:16" x14ac:dyDescent="0.3">
      <c r="A20" t="s">
        <v>479</v>
      </c>
      <c r="B20" t="s">
        <v>409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4">
        <f t="shared" si="0"/>
        <v>0</v>
      </c>
      <c r="P20" s="12"/>
    </row>
    <row r="21" spans="1:16" x14ac:dyDescent="0.3">
      <c r="A21" t="s">
        <v>480</v>
      </c>
      <c r="B21" t="s">
        <v>416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f t="shared" si="0"/>
        <v>0</v>
      </c>
      <c r="P21" s="12"/>
    </row>
    <row r="22" spans="1:16" x14ac:dyDescent="0.3">
      <c r="A22" t="s">
        <v>481</v>
      </c>
      <c r="B22" t="s">
        <v>423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4">
        <f t="shared" si="0"/>
        <v>0</v>
      </c>
      <c r="P22" s="12"/>
    </row>
    <row r="23" spans="1:16" x14ac:dyDescent="0.3">
      <c r="A23" t="s">
        <v>482</v>
      </c>
      <c r="B23" t="s">
        <v>430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4">
        <f t="shared" si="0"/>
        <v>0</v>
      </c>
      <c r="P23" s="12"/>
    </row>
    <row r="24" spans="1:16" x14ac:dyDescent="0.3">
      <c r="A24" t="s">
        <v>483</v>
      </c>
      <c r="B24" t="s">
        <v>437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4">
        <f t="shared" si="0"/>
        <v>0</v>
      </c>
      <c r="P24" s="12"/>
    </row>
  </sheetData>
  <mergeCells count="2">
    <mergeCell ref="A1:P1"/>
    <mergeCell ref="A2:P2"/>
  </mergeCells>
  <phoneticPr fontId="24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54"/>
  <sheetViews>
    <sheetView topLeftCell="A27" workbookViewId="0">
      <selection sqref="A1:J1"/>
    </sheetView>
  </sheetViews>
  <sheetFormatPr defaultRowHeight="16.5" x14ac:dyDescent="0.3"/>
  <cols>
    <col min="1" max="1" width="12" customWidth="1"/>
    <col min="2" max="2" width="25" customWidth="1"/>
    <col min="3" max="3" width="20" customWidth="1"/>
    <col min="4" max="10" width="10" customWidth="1"/>
  </cols>
  <sheetData>
    <row r="1" spans="1:10" ht="19.5" x14ac:dyDescent="0.3">
      <c r="A1" s="58" t="s">
        <v>500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x14ac:dyDescent="0.3">
      <c r="A2" s="52" t="s">
        <v>501</v>
      </c>
      <c r="B2" s="34"/>
      <c r="C2" s="34"/>
      <c r="D2" s="34"/>
      <c r="E2" s="34"/>
      <c r="F2" s="34"/>
      <c r="G2" s="34"/>
      <c r="H2" s="34"/>
      <c r="I2" s="34"/>
      <c r="J2" s="34"/>
    </row>
    <row r="4" spans="1:10" ht="30" customHeight="1" x14ac:dyDescent="0.3">
      <c r="A4" s="13" t="s">
        <v>284</v>
      </c>
      <c r="B4" s="13" t="s">
        <v>502</v>
      </c>
      <c r="C4" s="13" t="s">
        <v>503</v>
      </c>
      <c r="D4" s="13" t="s">
        <v>504</v>
      </c>
      <c r="E4" s="13" t="s">
        <v>505</v>
      </c>
      <c r="F4" s="13" t="s">
        <v>506</v>
      </c>
      <c r="G4" s="13" t="s">
        <v>507</v>
      </c>
      <c r="H4" s="13" t="s">
        <v>508</v>
      </c>
      <c r="I4" s="13" t="s">
        <v>509</v>
      </c>
      <c r="J4" s="13" t="s">
        <v>510</v>
      </c>
    </row>
    <row r="5" spans="1:10" x14ac:dyDescent="0.3">
      <c r="A5" s="8" t="s">
        <v>297</v>
      </c>
      <c r="B5" s="14"/>
      <c r="C5" s="14"/>
      <c r="D5" s="14"/>
      <c r="E5" s="14"/>
      <c r="F5" s="14"/>
      <c r="G5" s="14"/>
      <c r="H5" s="14"/>
      <c r="I5" s="14"/>
      <c r="J5" s="4">
        <f t="shared" ref="J5:J36" si="0">SUM(D5:I5)</f>
        <v>0</v>
      </c>
    </row>
    <row r="6" spans="1:10" x14ac:dyDescent="0.3">
      <c r="A6" s="8" t="s">
        <v>299</v>
      </c>
      <c r="B6" s="14"/>
      <c r="C6" s="14"/>
      <c r="D6" s="14"/>
      <c r="E6" s="14"/>
      <c r="F6" s="14"/>
      <c r="G6" s="14"/>
      <c r="H6" s="14"/>
      <c r="I6" s="14"/>
      <c r="J6" s="4">
        <f t="shared" si="0"/>
        <v>0</v>
      </c>
    </row>
    <row r="7" spans="1:10" x14ac:dyDescent="0.3">
      <c r="A7" s="8" t="s">
        <v>301</v>
      </c>
      <c r="B7" s="14"/>
      <c r="C7" s="14"/>
      <c r="D7" s="14"/>
      <c r="E7" s="14"/>
      <c r="F7" s="14"/>
      <c r="G7" s="14"/>
      <c r="H7" s="14"/>
      <c r="I7" s="14"/>
      <c r="J7" s="4">
        <f t="shared" si="0"/>
        <v>0</v>
      </c>
    </row>
    <row r="8" spans="1:10" x14ac:dyDescent="0.3">
      <c r="A8" s="8" t="s">
        <v>303</v>
      </c>
      <c r="B8" s="14"/>
      <c r="C8" s="14"/>
      <c r="D8" s="14"/>
      <c r="E8" s="14"/>
      <c r="F8" s="14"/>
      <c r="G8" s="14"/>
      <c r="H8" s="14"/>
      <c r="I8" s="14"/>
      <c r="J8" s="4">
        <f t="shared" si="0"/>
        <v>0</v>
      </c>
    </row>
    <row r="9" spans="1:10" x14ac:dyDescent="0.3">
      <c r="A9" s="8" t="s">
        <v>305</v>
      </c>
      <c r="B9" s="14"/>
      <c r="C9" s="14"/>
      <c r="D9" s="14"/>
      <c r="E9" s="14"/>
      <c r="F9" s="14"/>
      <c r="G9" s="14"/>
      <c r="H9" s="14"/>
      <c r="I9" s="14"/>
      <c r="J9" s="4">
        <f t="shared" si="0"/>
        <v>0</v>
      </c>
    </row>
    <row r="10" spans="1:10" x14ac:dyDescent="0.3">
      <c r="A10" s="8" t="s">
        <v>307</v>
      </c>
      <c r="B10" s="14"/>
      <c r="C10" s="14"/>
      <c r="D10" s="14"/>
      <c r="E10" s="14"/>
      <c r="F10" s="14"/>
      <c r="G10" s="14"/>
      <c r="H10" s="14"/>
      <c r="I10" s="14"/>
      <c r="J10" s="4">
        <f t="shared" si="0"/>
        <v>0</v>
      </c>
    </row>
    <row r="11" spans="1:10" x14ac:dyDescent="0.3">
      <c r="A11" s="8" t="s">
        <v>309</v>
      </c>
      <c r="B11" s="14"/>
      <c r="C11" s="14"/>
      <c r="D11" s="14"/>
      <c r="E11" s="14"/>
      <c r="F11" s="14"/>
      <c r="G11" s="14"/>
      <c r="H11" s="14"/>
      <c r="I11" s="14"/>
      <c r="J11" s="4">
        <f t="shared" si="0"/>
        <v>0</v>
      </c>
    </row>
    <row r="12" spans="1:10" x14ac:dyDescent="0.3">
      <c r="A12" s="8" t="s">
        <v>311</v>
      </c>
      <c r="B12" s="14"/>
      <c r="C12" s="14"/>
      <c r="D12" s="14"/>
      <c r="E12" s="14"/>
      <c r="F12" s="14"/>
      <c r="G12" s="14"/>
      <c r="H12" s="14"/>
      <c r="I12" s="14"/>
      <c r="J12" s="4">
        <f t="shared" si="0"/>
        <v>0</v>
      </c>
    </row>
    <row r="13" spans="1:10" x14ac:dyDescent="0.3">
      <c r="A13" s="8" t="s">
        <v>312</v>
      </c>
      <c r="B13" s="14"/>
      <c r="C13" s="14"/>
      <c r="D13" s="14"/>
      <c r="E13" s="14"/>
      <c r="F13" s="14"/>
      <c r="G13" s="14"/>
      <c r="H13" s="14"/>
      <c r="I13" s="14"/>
      <c r="J13" s="4">
        <f t="shared" si="0"/>
        <v>0</v>
      </c>
    </row>
    <row r="14" spans="1:10" x14ac:dyDescent="0.3">
      <c r="A14" s="8" t="s">
        <v>313</v>
      </c>
      <c r="B14" s="14"/>
      <c r="C14" s="14"/>
      <c r="D14" s="14"/>
      <c r="E14" s="14"/>
      <c r="F14" s="14"/>
      <c r="G14" s="14"/>
      <c r="H14" s="14"/>
      <c r="I14" s="14"/>
      <c r="J14" s="4">
        <f t="shared" si="0"/>
        <v>0</v>
      </c>
    </row>
    <row r="15" spans="1:10" x14ac:dyDescent="0.3">
      <c r="A15" s="8" t="s">
        <v>314</v>
      </c>
      <c r="B15" s="14"/>
      <c r="C15" s="14"/>
      <c r="D15" s="14"/>
      <c r="E15" s="14"/>
      <c r="F15" s="14"/>
      <c r="G15" s="14"/>
      <c r="H15" s="14"/>
      <c r="I15" s="14"/>
      <c r="J15" s="4">
        <f t="shared" si="0"/>
        <v>0</v>
      </c>
    </row>
    <row r="16" spans="1:10" x14ac:dyDescent="0.3">
      <c r="A16" s="8" t="s">
        <v>315</v>
      </c>
      <c r="B16" s="14"/>
      <c r="C16" s="14"/>
      <c r="D16" s="14"/>
      <c r="E16" s="14"/>
      <c r="F16" s="14"/>
      <c r="G16" s="14"/>
      <c r="H16" s="14"/>
      <c r="I16" s="14"/>
      <c r="J16" s="4">
        <f t="shared" si="0"/>
        <v>0</v>
      </c>
    </row>
    <row r="17" spans="1:10" x14ac:dyDescent="0.3">
      <c r="A17" s="8" t="s">
        <v>316</v>
      </c>
      <c r="B17" s="14"/>
      <c r="C17" s="14"/>
      <c r="D17" s="14"/>
      <c r="E17" s="14"/>
      <c r="F17" s="14"/>
      <c r="G17" s="14"/>
      <c r="H17" s="14"/>
      <c r="I17" s="14"/>
      <c r="J17" s="4">
        <f t="shared" si="0"/>
        <v>0</v>
      </c>
    </row>
    <row r="18" spans="1:10" x14ac:dyDescent="0.3">
      <c r="A18" s="8" t="s">
        <v>317</v>
      </c>
      <c r="B18" s="14"/>
      <c r="C18" s="14"/>
      <c r="D18" s="14"/>
      <c r="E18" s="14"/>
      <c r="F18" s="14"/>
      <c r="G18" s="14"/>
      <c r="H18" s="14"/>
      <c r="I18" s="14"/>
      <c r="J18" s="4">
        <f t="shared" si="0"/>
        <v>0</v>
      </c>
    </row>
    <row r="19" spans="1:10" x14ac:dyDescent="0.3">
      <c r="A19" s="8" t="s">
        <v>318</v>
      </c>
      <c r="B19" s="14"/>
      <c r="C19" s="14"/>
      <c r="D19" s="14"/>
      <c r="E19" s="14"/>
      <c r="F19" s="14"/>
      <c r="G19" s="14"/>
      <c r="H19" s="14"/>
      <c r="I19" s="14"/>
      <c r="J19" s="4">
        <f t="shared" si="0"/>
        <v>0</v>
      </c>
    </row>
    <row r="20" spans="1:10" x14ac:dyDescent="0.3">
      <c r="A20" s="8" t="s">
        <v>319</v>
      </c>
      <c r="B20" s="14"/>
      <c r="C20" s="14"/>
      <c r="D20" s="14"/>
      <c r="E20" s="14"/>
      <c r="F20" s="14"/>
      <c r="G20" s="14"/>
      <c r="H20" s="14"/>
      <c r="I20" s="14"/>
      <c r="J20" s="4">
        <f t="shared" si="0"/>
        <v>0</v>
      </c>
    </row>
    <row r="21" spans="1:10" x14ac:dyDescent="0.3">
      <c r="A21" s="8" t="s">
        <v>320</v>
      </c>
      <c r="B21" s="14"/>
      <c r="C21" s="14"/>
      <c r="D21" s="14"/>
      <c r="E21" s="14"/>
      <c r="F21" s="14"/>
      <c r="G21" s="14"/>
      <c r="H21" s="14"/>
      <c r="I21" s="14"/>
      <c r="J21" s="4">
        <f t="shared" si="0"/>
        <v>0</v>
      </c>
    </row>
    <row r="22" spans="1:10" x14ac:dyDescent="0.3">
      <c r="A22" s="8" t="s">
        <v>321</v>
      </c>
      <c r="B22" s="14"/>
      <c r="C22" s="14"/>
      <c r="D22" s="14"/>
      <c r="E22" s="14"/>
      <c r="F22" s="14"/>
      <c r="G22" s="14"/>
      <c r="H22" s="14"/>
      <c r="I22" s="14"/>
      <c r="J22" s="4">
        <f t="shared" si="0"/>
        <v>0</v>
      </c>
    </row>
    <row r="23" spans="1:10" x14ac:dyDescent="0.3">
      <c r="A23" s="8" t="s">
        <v>322</v>
      </c>
      <c r="B23" s="14"/>
      <c r="C23" s="14"/>
      <c r="D23" s="14"/>
      <c r="E23" s="14"/>
      <c r="F23" s="14"/>
      <c r="G23" s="14"/>
      <c r="H23" s="14"/>
      <c r="I23" s="14"/>
      <c r="J23" s="4">
        <f t="shared" si="0"/>
        <v>0</v>
      </c>
    </row>
    <row r="24" spans="1:10" x14ac:dyDescent="0.3">
      <c r="A24" s="8" t="s">
        <v>323</v>
      </c>
      <c r="B24" s="14"/>
      <c r="C24" s="14"/>
      <c r="D24" s="14"/>
      <c r="E24" s="14"/>
      <c r="F24" s="14"/>
      <c r="G24" s="14"/>
      <c r="H24" s="14"/>
      <c r="I24" s="14"/>
      <c r="J24" s="4">
        <f t="shared" si="0"/>
        <v>0</v>
      </c>
    </row>
    <row r="25" spans="1:10" x14ac:dyDescent="0.3">
      <c r="A25" s="8" t="s">
        <v>324</v>
      </c>
      <c r="B25" s="14"/>
      <c r="C25" s="14"/>
      <c r="D25" s="14"/>
      <c r="E25" s="14"/>
      <c r="F25" s="14"/>
      <c r="G25" s="14"/>
      <c r="H25" s="14"/>
      <c r="I25" s="14"/>
      <c r="J25" s="4">
        <f t="shared" si="0"/>
        <v>0</v>
      </c>
    </row>
    <row r="26" spans="1:10" x14ac:dyDescent="0.3">
      <c r="A26" s="8" t="s">
        <v>325</v>
      </c>
      <c r="B26" s="14"/>
      <c r="C26" s="14"/>
      <c r="D26" s="14"/>
      <c r="E26" s="14"/>
      <c r="F26" s="14"/>
      <c r="G26" s="14"/>
      <c r="H26" s="14"/>
      <c r="I26" s="14"/>
      <c r="J26" s="4">
        <f t="shared" si="0"/>
        <v>0</v>
      </c>
    </row>
    <row r="27" spans="1:10" x14ac:dyDescent="0.3">
      <c r="A27" s="8" t="s">
        <v>326</v>
      </c>
      <c r="B27" s="14"/>
      <c r="C27" s="14"/>
      <c r="D27" s="14"/>
      <c r="E27" s="14"/>
      <c r="F27" s="14"/>
      <c r="G27" s="14"/>
      <c r="H27" s="14"/>
      <c r="I27" s="14"/>
      <c r="J27" s="4">
        <f t="shared" si="0"/>
        <v>0</v>
      </c>
    </row>
    <row r="28" spans="1:10" x14ac:dyDescent="0.3">
      <c r="A28" s="8" t="s">
        <v>327</v>
      </c>
      <c r="B28" s="14"/>
      <c r="C28" s="14"/>
      <c r="D28" s="14"/>
      <c r="E28" s="14"/>
      <c r="F28" s="14"/>
      <c r="G28" s="14"/>
      <c r="H28" s="14"/>
      <c r="I28" s="14"/>
      <c r="J28" s="4">
        <f t="shared" si="0"/>
        <v>0</v>
      </c>
    </row>
    <row r="29" spans="1:10" x14ac:dyDescent="0.3">
      <c r="A29" s="8" t="s">
        <v>328</v>
      </c>
      <c r="B29" s="14"/>
      <c r="C29" s="14"/>
      <c r="D29" s="14"/>
      <c r="E29" s="14"/>
      <c r="F29" s="14"/>
      <c r="G29" s="14"/>
      <c r="H29" s="14"/>
      <c r="I29" s="14"/>
      <c r="J29" s="4">
        <f t="shared" si="0"/>
        <v>0</v>
      </c>
    </row>
    <row r="30" spans="1:10" x14ac:dyDescent="0.3">
      <c r="A30" s="8" t="s">
        <v>329</v>
      </c>
      <c r="B30" s="14"/>
      <c r="C30" s="14"/>
      <c r="D30" s="14"/>
      <c r="E30" s="14"/>
      <c r="F30" s="14"/>
      <c r="G30" s="14"/>
      <c r="H30" s="14"/>
      <c r="I30" s="14"/>
      <c r="J30" s="4">
        <f t="shared" si="0"/>
        <v>0</v>
      </c>
    </row>
    <row r="31" spans="1:10" x14ac:dyDescent="0.3">
      <c r="A31" s="8" t="s">
        <v>330</v>
      </c>
      <c r="B31" s="14"/>
      <c r="C31" s="14"/>
      <c r="D31" s="14"/>
      <c r="E31" s="14"/>
      <c r="F31" s="14"/>
      <c r="G31" s="14"/>
      <c r="H31" s="14"/>
      <c r="I31" s="14"/>
      <c r="J31" s="4">
        <f t="shared" si="0"/>
        <v>0</v>
      </c>
    </row>
    <row r="32" spans="1:10" x14ac:dyDescent="0.3">
      <c r="A32" s="8" t="s">
        <v>331</v>
      </c>
      <c r="B32" s="14"/>
      <c r="C32" s="14"/>
      <c r="D32" s="14"/>
      <c r="E32" s="14"/>
      <c r="F32" s="14"/>
      <c r="G32" s="14"/>
      <c r="H32" s="14"/>
      <c r="I32" s="14"/>
      <c r="J32" s="4">
        <f t="shared" si="0"/>
        <v>0</v>
      </c>
    </row>
    <row r="33" spans="1:10" x14ac:dyDescent="0.3">
      <c r="A33" s="8" t="s">
        <v>332</v>
      </c>
      <c r="B33" s="14"/>
      <c r="C33" s="14"/>
      <c r="D33" s="14"/>
      <c r="E33" s="14"/>
      <c r="F33" s="14"/>
      <c r="G33" s="14"/>
      <c r="H33" s="14"/>
      <c r="I33" s="14"/>
      <c r="J33" s="4">
        <f t="shared" si="0"/>
        <v>0</v>
      </c>
    </row>
    <row r="34" spans="1:10" x14ac:dyDescent="0.3">
      <c r="A34" s="8" t="s">
        <v>333</v>
      </c>
      <c r="B34" s="14"/>
      <c r="C34" s="14"/>
      <c r="D34" s="14"/>
      <c r="E34" s="14"/>
      <c r="F34" s="14"/>
      <c r="G34" s="14"/>
      <c r="H34" s="14"/>
      <c r="I34" s="14"/>
      <c r="J34" s="4">
        <f t="shared" si="0"/>
        <v>0</v>
      </c>
    </row>
    <row r="35" spans="1:10" x14ac:dyDescent="0.3">
      <c r="A35" s="8" t="s">
        <v>334</v>
      </c>
      <c r="B35" s="14"/>
      <c r="C35" s="14"/>
      <c r="D35" s="14"/>
      <c r="E35" s="14"/>
      <c r="F35" s="14"/>
      <c r="G35" s="14"/>
      <c r="H35" s="14"/>
      <c r="I35" s="14"/>
      <c r="J35" s="4">
        <f t="shared" si="0"/>
        <v>0</v>
      </c>
    </row>
    <row r="36" spans="1:10" x14ac:dyDescent="0.3">
      <c r="A36" s="8" t="s">
        <v>335</v>
      </c>
      <c r="B36" s="14"/>
      <c r="C36" s="14"/>
      <c r="D36" s="14"/>
      <c r="E36" s="14"/>
      <c r="F36" s="14"/>
      <c r="G36" s="14"/>
      <c r="H36" s="14"/>
      <c r="I36" s="14"/>
      <c r="J36" s="4">
        <f t="shared" si="0"/>
        <v>0</v>
      </c>
    </row>
    <row r="37" spans="1:10" x14ac:dyDescent="0.3">
      <c r="A37" s="8" t="s">
        <v>336</v>
      </c>
      <c r="B37" s="14"/>
      <c r="C37" s="14"/>
      <c r="D37" s="14"/>
      <c r="E37" s="14"/>
      <c r="F37" s="14"/>
      <c r="G37" s="14"/>
      <c r="H37" s="14"/>
      <c r="I37" s="14"/>
      <c r="J37" s="4">
        <f t="shared" ref="J37:J68" si="1">SUM(D37:I37)</f>
        <v>0</v>
      </c>
    </row>
    <row r="38" spans="1:10" x14ac:dyDescent="0.3">
      <c r="A38" s="8" t="s">
        <v>337</v>
      </c>
      <c r="B38" s="14"/>
      <c r="C38" s="14"/>
      <c r="D38" s="14"/>
      <c r="E38" s="14"/>
      <c r="F38" s="14"/>
      <c r="G38" s="14"/>
      <c r="H38" s="14"/>
      <c r="I38" s="14"/>
      <c r="J38" s="4">
        <f t="shared" si="1"/>
        <v>0</v>
      </c>
    </row>
    <row r="39" spans="1:10" x14ac:dyDescent="0.3">
      <c r="A39" s="8" t="s">
        <v>338</v>
      </c>
      <c r="B39" s="14"/>
      <c r="C39" s="14"/>
      <c r="D39" s="14"/>
      <c r="E39" s="14"/>
      <c r="F39" s="14"/>
      <c r="G39" s="14"/>
      <c r="H39" s="14"/>
      <c r="I39" s="14"/>
      <c r="J39" s="4">
        <f t="shared" si="1"/>
        <v>0</v>
      </c>
    </row>
    <row r="40" spans="1:10" x14ac:dyDescent="0.3">
      <c r="A40" s="8" t="s">
        <v>339</v>
      </c>
      <c r="B40" s="14"/>
      <c r="C40" s="14"/>
      <c r="D40" s="14"/>
      <c r="E40" s="14"/>
      <c r="F40" s="14"/>
      <c r="G40" s="14"/>
      <c r="H40" s="14"/>
      <c r="I40" s="14"/>
      <c r="J40" s="4">
        <f t="shared" si="1"/>
        <v>0</v>
      </c>
    </row>
    <row r="41" spans="1:10" x14ac:dyDescent="0.3">
      <c r="A41" s="8" t="s">
        <v>340</v>
      </c>
      <c r="B41" s="14"/>
      <c r="C41" s="14"/>
      <c r="D41" s="14"/>
      <c r="E41" s="14"/>
      <c r="F41" s="14"/>
      <c r="G41" s="14"/>
      <c r="H41" s="14"/>
      <c r="I41" s="14"/>
      <c r="J41" s="4">
        <f t="shared" si="1"/>
        <v>0</v>
      </c>
    </row>
    <row r="42" spans="1:10" x14ac:dyDescent="0.3">
      <c r="A42" s="8" t="s">
        <v>341</v>
      </c>
      <c r="B42" s="14"/>
      <c r="C42" s="14"/>
      <c r="D42" s="14"/>
      <c r="E42" s="14"/>
      <c r="F42" s="14"/>
      <c r="G42" s="14"/>
      <c r="H42" s="14"/>
      <c r="I42" s="14"/>
      <c r="J42" s="4">
        <f t="shared" si="1"/>
        <v>0</v>
      </c>
    </row>
    <row r="43" spans="1:10" x14ac:dyDescent="0.3">
      <c r="A43" s="8" t="s">
        <v>342</v>
      </c>
      <c r="B43" s="14"/>
      <c r="C43" s="14"/>
      <c r="D43" s="14"/>
      <c r="E43" s="14"/>
      <c r="F43" s="14"/>
      <c r="G43" s="14"/>
      <c r="H43" s="14"/>
      <c r="I43" s="14"/>
      <c r="J43" s="4">
        <f t="shared" si="1"/>
        <v>0</v>
      </c>
    </row>
    <row r="44" spans="1:10" x14ac:dyDescent="0.3">
      <c r="A44" s="8" t="s">
        <v>343</v>
      </c>
      <c r="B44" s="14"/>
      <c r="C44" s="14"/>
      <c r="D44" s="14"/>
      <c r="E44" s="14"/>
      <c r="F44" s="14"/>
      <c r="G44" s="14"/>
      <c r="H44" s="14"/>
      <c r="I44" s="14"/>
      <c r="J44" s="4">
        <f t="shared" si="1"/>
        <v>0</v>
      </c>
    </row>
    <row r="45" spans="1:10" x14ac:dyDescent="0.3">
      <c r="A45" s="8" t="s">
        <v>344</v>
      </c>
      <c r="B45" s="14"/>
      <c r="C45" s="14"/>
      <c r="D45" s="14"/>
      <c r="E45" s="14"/>
      <c r="F45" s="14"/>
      <c r="G45" s="14"/>
      <c r="H45" s="14"/>
      <c r="I45" s="14"/>
      <c r="J45" s="4">
        <f t="shared" si="1"/>
        <v>0</v>
      </c>
    </row>
    <row r="46" spans="1:10" x14ac:dyDescent="0.3">
      <c r="A46" s="8" t="s">
        <v>345</v>
      </c>
      <c r="B46" s="14"/>
      <c r="C46" s="14"/>
      <c r="D46" s="14"/>
      <c r="E46" s="14"/>
      <c r="F46" s="14"/>
      <c r="G46" s="14"/>
      <c r="H46" s="14"/>
      <c r="I46" s="14"/>
      <c r="J46" s="4">
        <f t="shared" si="1"/>
        <v>0</v>
      </c>
    </row>
    <row r="47" spans="1:10" x14ac:dyDescent="0.3">
      <c r="A47" s="8" t="s">
        <v>346</v>
      </c>
      <c r="B47" s="14"/>
      <c r="C47" s="14"/>
      <c r="D47" s="14"/>
      <c r="E47" s="14"/>
      <c r="F47" s="14"/>
      <c r="G47" s="14"/>
      <c r="H47" s="14"/>
      <c r="I47" s="14"/>
      <c r="J47" s="4">
        <f t="shared" si="1"/>
        <v>0</v>
      </c>
    </row>
    <row r="48" spans="1:10" x14ac:dyDescent="0.3">
      <c r="A48" s="8" t="s">
        <v>347</v>
      </c>
      <c r="B48" s="14"/>
      <c r="C48" s="14"/>
      <c r="D48" s="14"/>
      <c r="E48" s="14"/>
      <c r="F48" s="14"/>
      <c r="G48" s="14"/>
      <c r="H48" s="14"/>
      <c r="I48" s="14"/>
      <c r="J48" s="4">
        <f t="shared" si="1"/>
        <v>0</v>
      </c>
    </row>
    <row r="49" spans="1:10" x14ac:dyDescent="0.3">
      <c r="A49" s="8" t="s">
        <v>348</v>
      </c>
      <c r="B49" s="14"/>
      <c r="C49" s="14"/>
      <c r="D49" s="14"/>
      <c r="E49" s="14"/>
      <c r="F49" s="14"/>
      <c r="G49" s="14"/>
      <c r="H49" s="14"/>
      <c r="I49" s="14"/>
      <c r="J49" s="4">
        <f t="shared" si="1"/>
        <v>0</v>
      </c>
    </row>
    <row r="50" spans="1:10" x14ac:dyDescent="0.3">
      <c r="A50" s="8" t="s">
        <v>349</v>
      </c>
      <c r="B50" s="14"/>
      <c r="C50" s="14"/>
      <c r="D50" s="14"/>
      <c r="E50" s="14"/>
      <c r="F50" s="14"/>
      <c r="G50" s="14"/>
      <c r="H50" s="14"/>
      <c r="I50" s="14"/>
      <c r="J50" s="4">
        <f t="shared" si="1"/>
        <v>0</v>
      </c>
    </row>
    <row r="51" spans="1:10" x14ac:dyDescent="0.3">
      <c r="A51" s="8" t="s">
        <v>350</v>
      </c>
      <c r="B51" s="14"/>
      <c r="C51" s="14"/>
      <c r="D51" s="14"/>
      <c r="E51" s="14"/>
      <c r="F51" s="14"/>
      <c r="G51" s="14"/>
      <c r="H51" s="14"/>
      <c r="I51" s="14"/>
      <c r="J51" s="4">
        <f t="shared" si="1"/>
        <v>0</v>
      </c>
    </row>
    <row r="52" spans="1:10" x14ac:dyDescent="0.3">
      <c r="A52" s="8" t="s">
        <v>351</v>
      </c>
      <c r="B52" s="14"/>
      <c r="C52" s="14"/>
      <c r="D52" s="14"/>
      <c r="E52" s="14"/>
      <c r="F52" s="14"/>
      <c r="G52" s="14"/>
      <c r="H52" s="14"/>
      <c r="I52" s="14"/>
      <c r="J52" s="4">
        <f t="shared" si="1"/>
        <v>0</v>
      </c>
    </row>
    <row r="53" spans="1:10" x14ac:dyDescent="0.3">
      <c r="A53" s="8" t="s">
        <v>352</v>
      </c>
      <c r="B53" s="14"/>
      <c r="C53" s="14"/>
      <c r="D53" s="14"/>
      <c r="E53" s="14"/>
      <c r="F53" s="14"/>
      <c r="G53" s="14"/>
      <c r="H53" s="14"/>
      <c r="I53" s="14"/>
      <c r="J53" s="4">
        <f t="shared" si="1"/>
        <v>0</v>
      </c>
    </row>
    <row r="54" spans="1:10" x14ac:dyDescent="0.3">
      <c r="A54" s="8" t="s">
        <v>353</v>
      </c>
      <c r="B54" s="14"/>
      <c r="C54" s="14"/>
      <c r="D54" s="14"/>
      <c r="E54" s="14"/>
      <c r="F54" s="14"/>
      <c r="G54" s="14"/>
      <c r="H54" s="14"/>
      <c r="I54" s="14"/>
      <c r="J54" s="4">
        <f t="shared" si="1"/>
        <v>0</v>
      </c>
    </row>
    <row r="55" spans="1:10" x14ac:dyDescent="0.3">
      <c r="A55" s="8" t="s">
        <v>354</v>
      </c>
      <c r="B55" s="14"/>
      <c r="C55" s="14"/>
      <c r="D55" s="14"/>
      <c r="E55" s="14"/>
      <c r="F55" s="14"/>
      <c r="G55" s="14"/>
      <c r="H55" s="14"/>
      <c r="I55" s="14"/>
      <c r="J55" s="4">
        <f t="shared" si="1"/>
        <v>0</v>
      </c>
    </row>
    <row r="56" spans="1:10" x14ac:dyDescent="0.3">
      <c r="A56" s="8" t="s">
        <v>355</v>
      </c>
      <c r="B56" s="14"/>
      <c r="C56" s="14"/>
      <c r="D56" s="14"/>
      <c r="E56" s="14"/>
      <c r="F56" s="14"/>
      <c r="G56" s="14"/>
      <c r="H56" s="14"/>
      <c r="I56" s="14"/>
      <c r="J56" s="4">
        <f t="shared" si="1"/>
        <v>0</v>
      </c>
    </row>
    <row r="57" spans="1:10" x14ac:dyDescent="0.3">
      <c r="A57" s="8" t="s">
        <v>356</v>
      </c>
      <c r="B57" s="14"/>
      <c r="C57" s="14"/>
      <c r="D57" s="14"/>
      <c r="E57" s="14"/>
      <c r="F57" s="14"/>
      <c r="G57" s="14"/>
      <c r="H57" s="14"/>
      <c r="I57" s="14"/>
      <c r="J57" s="4">
        <f t="shared" si="1"/>
        <v>0</v>
      </c>
    </row>
    <row r="58" spans="1:10" x14ac:dyDescent="0.3">
      <c r="A58" s="8" t="s">
        <v>357</v>
      </c>
      <c r="B58" s="14"/>
      <c r="C58" s="14"/>
      <c r="D58" s="14"/>
      <c r="E58" s="14"/>
      <c r="F58" s="14"/>
      <c r="G58" s="14"/>
      <c r="H58" s="14"/>
      <c r="I58" s="14"/>
      <c r="J58" s="4">
        <f t="shared" si="1"/>
        <v>0</v>
      </c>
    </row>
    <row r="59" spans="1:10" x14ac:dyDescent="0.3">
      <c r="A59" s="8" t="s">
        <v>358</v>
      </c>
      <c r="B59" s="14"/>
      <c r="C59" s="14"/>
      <c r="D59" s="14"/>
      <c r="E59" s="14"/>
      <c r="F59" s="14"/>
      <c r="G59" s="14"/>
      <c r="H59" s="14"/>
      <c r="I59" s="14"/>
      <c r="J59" s="4">
        <f t="shared" si="1"/>
        <v>0</v>
      </c>
    </row>
    <row r="60" spans="1:10" x14ac:dyDescent="0.3">
      <c r="A60" s="8" t="s">
        <v>359</v>
      </c>
      <c r="B60" s="14"/>
      <c r="C60" s="14"/>
      <c r="D60" s="14"/>
      <c r="E60" s="14"/>
      <c r="F60" s="14"/>
      <c r="G60" s="14"/>
      <c r="H60" s="14"/>
      <c r="I60" s="14"/>
      <c r="J60" s="4">
        <f t="shared" si="1"/>
        <v>0</v>
      </c>
    </row>
    <row r="61" spans="1:10" x14ac:dyDescent="0.3">
      <c r="A61" s="8" t="s">
        <v>360</v>
      </c>
      <c r="B61" s="14"/>
      <c r="C61" s="14"/>
      <c r="D61" s="14"/>
      <c r="E61" s="14"/>
      <c r="F61" s="14"/>
      <c r="G61" s="14"/>
      <c r="H61" s="14"/>
      <c r="I61" s="14"/>
      <c r="J61" s="4">
        <f t="shared" si="1"/>
        <v>0</v>
      </c>
    </row>
    <row r="62" spans="1:10" x14ac:dyDescent="0.3">
      <c r="A62" s="8" t="s">
        <v>361</v>
      </c>
      <c r="B62" s="14"/>
      <c r="C62" s="14"/>
      <c r="D62" s="14"/>
      <c r="E62" s="14"/>
      <c r="F62" s="14"/>
      <c r="G62" s="14"/>
      <c r="H62" s="14"/>
      <c r="I62" s="14"/>
      <c r="J62" s="4">
        <f t="shared" si="1"/>
        <v>0</v>
      </c>
    </row>
    <row r="63" spans="1:10" x14ac:dyDescent="0.3">
      <c r="A63" s="8" t="s">
        <v>362</v>
      </c>
      <c r="B63" s="14"/>
      <c r="C63" s="14"/>
      <c r="D63" s="14"/>
      <c r="E63" s="14"/>
      <c r="F63" s="14"/>
      <c r="G63" s="14"/>
      <c r="H63" s="14"/>
      <c r="I63" s="14"/>
      <c r="J63" s="4">
        <f t="shared" si="1"/>
        <v>0</v>
      </c>
    </row>
    <row r="64" spans="1:10" x14ac:dyDescent="0.3">
      <c r="A64" s="8" t="s">
        <v>363</v>
      </c>
      <c r="B64" s="14"/>
      <c r="C64" s="14"/>
      <c r="D64" s="14"/>
      <c r="E64" s="14"/>
      <c r="F64" s="14"/>
      <c r="G64" s="14"/>
      <c r="H64" s="14"/>
      <c r="I64" s="14"/>
      <c r="J64" s="4">
        <f t="shared" si="1"/>
        <v>0</v>
      </c>
    </row>
    <row r="65" spans="1:10" x14ac:dyDescent="0.3">
      <c r="A65" s="8" t="s">
        <v>364</v>
      </c>
      <c r="B65" s="14"/>
      <c r="C65" s="14"/>
      <c r="D65" s="14"/>
      <c r="E65" s="14"/>
      <c r="F65" s="14"/>
      <c r="G65" s="14"/>
      <c r="H65" s="14"/>
      <c r="I65" s="14"/>
      <c r="J65" s="4">
        <f t="shared" si="1"/>
        <v>0</v>
      </c>
    </row>
    <row r="66" spans="1:10" x14ac:dyDescent="0.3">
      <c r="A66" s="8" t="s">
        <v>365</v>
      </c>
      <c r="B66" s="14"/>
      <c r="C66" s="14"/>
      <c r="D66" s="14"/>
      <c r="E66" s="14"/>
      <c r="F66" s="14"/>
      <c r="G66" s="14"/>
      <c r="H66" s="14"/>
      <c r="I66" s="14"/>
      <c r="J66" s="4">
        <f t="shared" si="1"/>
        <v>0</v>
      </c>
    </row>
    <row r="67" spans="1:10" x14ac:dyDescent="0.3">
      <c r="A67" s="8" t="s">
        <v>366</v>
      </c>
      <c r="B67" s="14"/>
      <c r="C67" s="14"/>
      <c r="D67" s="14"/>
      <c r="E67" s="14"/>
      <c r="F67" s="14"/>
      <c r="G67" s="14"/>
      <c r="H67" s="14"/>
      <c r="I67" s="14"/>
      <c r="J67" s="4">
        <f t="shared" si="1"/>
        <v>0</v>
      </c>
    </row>
    <row r="68" spans="1:10" x14ac:dyDescent="0.3">
      <c r="A68" s="8" t="s">
        <v>367</v>
      </c>
      <c r="B68" s="14"/>
      <c r="C68" s="14"/>
      <c r="D68" s="14"/>
      <c r="E68" s="14"/>
      <c r="F68" s="14"/>
      <c r="G68" s="14"/>
      <c r="H68" s="14"/>
      <c r="I68" s="14"/>
      <c r="J68" s="4">
        <f t="shared" si="1"/>
        <v>0</v>
      </c>
    </row>
    <row r="69" spans="1:10" x14ac:dyDescent="0.3">
      <c r="A69" s="8" t="s">
        <v>368</v>
      </c>
      <c r="B69" s="14"/>
      <c r="C69" s="14"/>
      <c r="D69" s="14"/>
      <c r="E69" s="14"/>
      <c r="F69" s="14"/>
      <c r="G69" s="14"/>
      <c r="H69" s="14"/>
      <c r="I69" s="14"/>
      <c r="J69" s="4">
        <f t="shared" ref="J69:J100" si="2">SUM(D69:I69)</f>
        <v>0</v>
      </c>
    </row>
    <row r="70" spans="1:10" x14ac:dyDescent="0.3">
      <c r="A70" s="8" t="s">
        <v>369</v>
      </c>
      <c r="B70" s="14"/>
      <c r="C70" s="14"/>
      <c r="D70" s="14"/>
      <c r="E70" s="14"/>
      <c r="F70" s="14"/>
      <c r="G70" s="14"/>
      <c r="H70" s="14"/>
      <c r="I70" s="14"/>
      <c r="J70" s="4">
        <f t="shared" si="2"/>
        <v>0</v>
      </c>
    </row>
    <row r="71" spans="1:10" x14ac:dyDescent="0.3">
      <c r="A71" s="8" t="s">
        <v>370</v>
      </c>
      <c r="B71" s="14"/>
      <c r="C71" s="14"/>
      <c r="D71" s="14"/>
      <c r="E71" s="14"/>
      <c r="F71" s="14"/>
      <c r="G71" s="14"/>
      <c r="H71" s="14"/>
      <c r="I71" s="14"/>
      <c r="J71" s="4">
        <f t="shared" si="2"/>
        <v>0</v>
      </c>
    </row>
    <row r="72" spans="1:10" x14ac:dyDescent="0.3">
      <c r="A72" s="8" t="s">
        <v>371</v>
      </c>
      <c r="B72" s="14"/>
      <c r="C72" s="14"/>
      <c r="D72" s="14"/>
      <c r="E72" s="14"/>
      <c r="F72" s="14"/>
      <c r="G72" s="14"/>
      <c r="H72" s="14"/>
      <c r="I72" s="14"/>
      <c r="J72" s="4">
        <f t="shared" si="2"/>
        <v>0</v>
      </c>
    </row>
    <row r="73" spans="1:10" x14ac:dyDescent="0.3">
      <c r="A73" s="8" t="s">
        <v>372</v>
      </c>
      <c r="B73" s="14"/>
      <c r="C73" s="14"/>
      <c r="D73" s="14"/>
      <c r="E73" s="14"/>
      <c r="F73" s="14"/>
      <c r="G73" s="14"/>
      <c r="H73" s="14"/>
      <c r="I73" s="14"/>
      <c r="J73" s="4">
        <f t="shared" si="2"/>
        <v>0</v>
      </c>
    </row>
    <row r="74" spans="1:10" x14ac:dyDescent="0.3">
      <c r="A74" s="8" t="s">
        <v>373</v>
      </c>
      <c r="B74" s="14"/>
      <c r="C74" s="14"/>
      <c r="D74" s="14"/>
      <c r="E74" s="14"/>
      <c r="F74" s="14"/>
      <c r="G74" s="14"/>
      <c r="H74" s="14"/>
      <c r="I74" s="14"/>
      <c r="J74" s="4">
        <f t="shared" si="2"/>
        <v>0</v>
      </c>
    </row>
    <row r="75" spans="1:10" x14ac:dyDescent="0.3">
      <c r="A75" s="8" t="s">
        <v>374</v>
      </c>
      <c r="B75" s="14"/>
      <c r="C75" s="14"/>
      <c r="D75" s="14"/>
      <c r="E75" s="14"/>
      <c r="F75" s="14"/>
      <c r="G75" s="14"/>
      <c r="H75" s="14"/>
      <c r="I75" s="14"/>
      <c r="J75" s="4">
        <f t="shared" si="2"/>
        <v>0</v>
      </c>
    </row>
    <row r="76" spans="1:10" x14ac:dyDescent="0.3">
      <c r="A76" s="8" t="s">
        <v>375</v>
      </c>
      <c r="B76" s="14"/>
      <c r="C76" s="14"/>
      <c r="D76" s="14"/>
      <c r="E76" s="14"/>
      <c r="F76" s="14"/>
      <c r="G76" s="14"/>
      <c r="H76" s="14"/>
      <c r="I76" s="14"/>
      <c r="J76" s="4">
        <f t="shared" si="2"/>
        <v>0</v>
      </c>
    </row>
    <row r="77" spans="1:10" x14ac:dyDescent="0.3">
      <c r="A77" s="8" t="s">
        <v>376</v>
      </c>
      <c r="B77" s="14"/>
      <c r="C77" s="14"/>
      <c r="D77" s="14"/>
      <c r="E77" s="14"/>
      <c r="F77" s="14"/>
      <c r="G77" s="14"/>
      <c r="H77" s="14"/>
      <c r="I77" s="14"/>
      <c r="J77" s="4">
        <f t="shared" si="2"/>
        <v>0</v>
      </c>
    </row>
    <row r="78" spans="1:10" x14ac:dyDescent="0.3">
      <c r="A78" s="8" t="s">
        <v>377</v>
      </c>
      <c r="B78" s="14"/>
      <c r="C78" s="14"/>
      <c r="D78" s="14"/>
      <c r="E78" s="14"/>
      <c r="F78" s="14"/>
      <c r="G78" s="14"/>
      <c r="H78" s="14"/>
      <c r="I78" s="14"/>
      <c r="J78" s="4">
        <f t="shared" si="2"/>
        <v>0</v>
      </c>
    </row>
    <row r="79" spans="1:10" x14ac:dyDescent="0.3">
      <c r="A79" s="8" t="s">
        <v>378</v>
      </c>
      <c r="B79" s="14"/>
      <c r="C79" s="14"/>
      <c r="D79" s="14"/>
      <c r="E79" s="14"/>
      <c r="F79" s="14"/>
      <c r="G79" s="14"/>
      <c r="H79" s="14"/>
      <c r="I79" s="14"/>
      <c r="J79" s="4">
        <f t="shared" si="2"/>
        <v>0</v>
      </c>
    </row>
    <row r="80" spans="1:10" x14ac:dyDescent="0.3">
      <c r="A80" s="8" t="s">
        <v>379</v>
      </c>
      <c r="B80" s="14"/>
      <c r="C80" s="14"/>
      <c r="D80" s="14"/>
      <c r="E80" s="14"/>
      <c r="F80" s="14"/>
      <c r="G80" s="14"/>
      <c r="H80" s="14"/>
      <c r="I80" s="14"/>
      <c r="J80" s="4">
        <f t="shared" si="2"/>
        <v>0</v>
      </c>
    </row>
    <row r="81" spans="1:10" x14ac:dyDescent="0.3">
      <c r="A81" s="8" t="s">
        <v>380</v>
      </c>
      <c r="B81" s="14"/>
      <c r="C81" s="14"/>
      <c r="D81" s="14"/>
      <c r="E81" s="14"/>
      <c r="F81" s="14"/>
      <c r="G81" s="14"/>
      <c r="H81" s="14"/>
      <c r="I81" s="14"/>
      <c r="J81" s="4">
        <f t="shared" si="2"/>
        <v>0</v>
      </c>
    </row>
    <row r="82" spans="1:10" x14ac:dyDescent="0.3">
      <c r="A82" s="8" t="s">
        <v>381</v>
      </c>
      <c r="B82" s="14"/>
      <c r="C82" s="14"/>
      <c r="D82" s="14"/>
      <c r="E82" s="14"/>
      <c r="F82" s="14"/>
      <c r="G82" s="14"/>
      <c r="H82" s="14"/>
      <c r="I82" s="14"/>
      <c r="J82" s="4">
        <f t="shared" si="2"/>
        <v>0</v>
      </c>
    </row>
    <row r="83" spans="1:10" x14ac:dyDescent="0.3">
      <c r="A83" s="8" t="s">
        <v>382</v>
      </c>
      <c r="B83" s="14"/>
      <c r="C83" s="14"/>
      <c r="D83" s="14"/>
      <c r="E83" s="14"/>
      <c r="F83" s="14"/>
      <c r="G83" s="14"/>
      <c r="H83" s="14"/>
      <c r="I83" s="14"/>
      <c r="J83" s="4">
        <f t="shared" si="2"/>
        <v>0</v>
      </c>
    </row>
    <row r="84" spans="1:10" x14ac:dyDescent="0.3">
      <c r="A84" s="8" t="s">
        <v>383</v>
      </c>
      <c r="B84" s="14"/>
      <c r="C84" s="14"/>
      <c r="D84" s="14"/>
      <c r="E84" s="14"/>
      <c r="F84" s="14"/>
      <c r="G84" s="14"/>
      <c r="H84" s="14"/>
      <c r="I84" s="14"/>
      <c r="J84" s="4">
        <f t="shared" si="2"/>
        <v>0</v>
      </c>
    </row>
    <row r="85" spans="1:10" x14ac:dyDescent="0.3">
      <c r="A85" s="8" t="s">
        <v>384</v>
      </c>
      <c r="B85" s="14"/>
      <c r="C85" s="14"/>
      <c r="D85" s="14"/>
      <c r="E85" s="14"/>
      <c r="F85" s="14"/>
      <c r="G85" s="14"/>
      <c r="H85" s="14"/>
      <c r="I85" s="14"/>
      <c r="J85" s="4">
        <f t="shared" si="2"/>
        <v>0</v>
      </c>
    </row>
    <row r="86" spans="1:10" x14ac:dyDescent="0.3">
      <c r="A86" s="8" t="s">
        <v>385</v>
      </c>
      <c r="B86" s="14"/>
      <c r="C86" s="14"/>
      <c r="D86" s="14"/>
      <c r="E86" s="14"/>
      <c r="F86" s="14"/>
      <c r="G86" s="14"/>
      <c r="H86" s="14"/>
      <c r="I86" s="14"/>
      <c r="J86" s="4">
        <f t="shared" si="2"/>
        <v>0</v>
      </c>
    </row>
    <row r="87" spans="1:10" x14ac:dyDescent="0.3">
      <c r="A87" s="8" t="s">
        <v>386</v>
      </c>
      <c r="B87" s="14"/>
      <c r="C87" s="14"/>
      <c r="D87" s="14"/>
      <c r="E87" s="14"/>
      <c r="F87" s="14"/>
      <c r="G87" s="14"/>
      <c r="H87" s="14"/>
      <c r="I87" s="14"/>
      <c r="J87" s="4">
        <f t="shared" si="2"/>
        <v>0</v>
      </c>
    </row>
    <row r="88" spans="1:10" x14ac:dyDescent="0.3">
      <c r="A88" s="8" t="s">
        <v>387</v>
      </c>
      <c r="B88" s="14"/>
      <c r="C88" s="14"/>
      <c r="D88" s="14"/>
      <c r="E88" s="14"/>
      <c r="F88" s="14"/>
      <c r="G88" s="14"/>
      <c r="H88" s="14"/>
      <c r="I88" s="14"/>
      <c r="J88" s="4">
        <f t="shared" si="2"/>
        <v>0</v>
      </c>
    </row>
    <row r="89" spans="1:10" x14ac:dyDescent="0.3">
      <c r="A89" s="8" t="s">
        <v>388</v>
      </c>
      <c r="B89" s="14"/>
      <c r="C89" s="14"/>
      <c r="D89" s="14"/>
      <c r="E89" s="14"/>
      <c r="F89" s="14"/>
      <c r="G89" s="14"/>
      <c r="H89" s="14"/>
      <c r="I89" s="14"/>
      <c r="J89" s="4">
        <f t="shared" si="2"/>
        <v>0</v>
      </c>
    </row>
    <row r="90" spans="1:10" x14ac:dyDescent="0.3">
      <c r="A90" s="8" t="s">
        <v>389</v>
      </c>
      <c r="B90" s="14"/>
      <c r="C90" s="14"/>
      <c r="D90" s="14"/>
      <c r="E90" s="14"/>
      <c r="F90" s="14"/>
      <c r="G90" s="14"/>
      <c r="H90" s="14"/>
      <c r="I90" s="14"/>
      <c r="J90" s="4">
        <f t="shared" si="2"/>
        <v>0</v>
      </c>
    </row>
    <row r="91" spans="1:10" x14ac:dyDescent="0.3">
      <c r="A91" s="8" t="s">
        <v>390</v>
      </c>
      <c r="B91" s="14"/>
      <c r="C91" s="14"/>
      <c r="D91" s="14"/>
      <c r="E91" s="14"/>
      <c r="F91" s="14"/>
      <c r="G91" s="14"/>
      <c r="H91" s="14"/>
      <c r="I91" s="14"/>
      <c r="J91" s="4">
        <f t="shared" si="2"/>
        <v>0</v>
      </c>
    </row>
    <row r="92" spans="1:10" x14ac:dyDescent="0.3">
      <c r="A92" s="8" t="s">
        <v>391</v>
      </c>
      <c r="B92" s="14"/>
      <c r="C92" s="14"/>
      <c r="D92" s="14"/>
      <c r="E92" s="14"/>
      <c r="F92" s="14"/>
      <c r="G92" s="14"/>
      <c r="H92" s="14"/>
      <c r="I92" s="14"/>
      <c r="J92" s="4">
        <f t="shared" si="2"/>
        <v>0</v>
      </c>
    </row>
    <row r="93" spans="1:10" x14ac:dyDescent="0.3">
      <c r="A93" s="8" t="s">
        <v>392</v>
      </c>
      <c r="B93" s="14"/>
      <c r="C93" s="14"/>
      <c r="D93" s="14"/>
      <c r="E93" s="14"/>
      <c r="F93" s="14"/>
      <c r="G93" s="14"/>
      <c r="H93" s="14"/>
      <c r="I93" s="14"/>
      <c r="J93" s="4">
        <f t="shared" si="2"/>
        <v>0</v>
      </c>
    </row>
    <row r="94" spans="1:10" x14ac:dyDescent="0.3">
      <c r="A94" s="8" t="s">
        <v>393</v>
      </c>
      <c r="B94" s="14"/>
      <c r="C94" s="14"/>
      <c r="D94" s="14"/>
      <c r="E94" s="14"/>
      <c r="F94" s="14"/>
      <c r="G94" s="14"/>
      <c r="H94" s="14"/>
      <c r="I94" s="14"/>
      <c r="J94" s="4">
        <f t="shared" si="2"/>
        <v>0</v>
      </c>
    </row>
    <row r="95" spans="1:10" x14ac:dyDescent="0.3">
      <c r="A95" s="8" t="s">
        <v>394</v>
      </c>
      <c r="B95" s="14"/>
      <c r="C95" s="14"/>
      <c r="D95" s="14"/>
      <c r="E95" s="14"/>
      <c r="F95" s="14"/>
      <c r="G95" s="14"/>
      <c r="H95" s="14"/>
      <c r="I95" s="14"/>
      <c r="J95" s="4">
        <f t="shared" si="2"/>
        <v>0</v>
      </c>
    </row>
    <row r="96" spans="1:10" x14ac:dyDescent="0.3">
      <c r="A96" s="8" t="s">
        <v>395</v>
      </c>
      <c r="B96" s="14"/>
      <c r="C96" s="14"/>
      <c r="D96" s="14"/>
      <c r="E96" s="14"/>
      <c r="F96" s="14"/>
      <c r="G96" s="14"/>
      <c r="H96" s="14"/>
      <c r="I96" s="14"/>
      <c r="J96" s="4">
        <f t="shared" si="2"/>
        <v>0</v>
      </c>
    </row>
    <row r="97" spans="1:10" x14ac:dyDescent="0.3">
      <c r="A97" s="8" t="s">
        <v>396</v>
      </c>
      <c r="B97" s="14"/>
      <c r="C97" s="14"/>
      <c r="D97" s="14"/>
      <c r="E97" s="14"/>
      <c r="F97" s="14"/>
      <c r="G97" s="14"/>
      <c r="H97" s="14"/>
      <c r="I97" s="14"/>
      <c r="J97" s="4">
        <f t="shared" si="2"/>
        <v>0</v>
      </c>
    </row>
    <row r="98" spans="1:10" x14ac:dyDescent="0.3">
      <c r="A98" s="8" t="s">
        <v>397</v>
      </c>
      <c r="B98" s="14"/>
      <c r="C98" s="14"/>
      <c r="D98" s="14"/>
      <c r="E98" s="14"/>
      <c r="F98" s="14"/>
      <c r="G98" s="14"/>
      <c r="H98" s="14"/>
      <c r="I98" s="14"/>
      <c r="J98" s="4">
        <f t="shared" si="2"/>
        <v>0</v>
      </c>
    </row>
    <row r="99" spans="1:10" x14ac:dyDescent="0.3">
      <c r="A99" s="8" t="s">
        <v>398</v>
      </c>
      <c r="B99" s="14"/>
      <c r="C99" s="14"/>
      <c r="D99" s="14"/>
      <c r="E99" s="14"/>
      <c r="F99" s="14"/>
      <c r="G99" s="14"/>
      <c r="H99" s="14"/>
      <c r="I99" s="14"/>
      <c r="J99" s="4">
        <f t="shared" si="2"/>
        <v>0</v>
      </c>
    </row>
    <row r="100" spans="1:10" x14ac:dyDescent="0.3">
      <c r="A100" s="8" t="s">
        <v>399</v>
      </c>
      <c r="B100" s="14"/>
      <c r="C100" s="14"/>
      <c r="D100" s="14"/>
      <c r="E100" s="14"/>
      <c r="F100" s="14"/>
      <c r="G100" s="14"/>
      <c r="H100" s="14"/>
      <c r="I100" s="14"/>
      <c r="J100" s="4">
        <f t="shared" si="2"/>
        <v>0</v>
      </c>
    </row>
    <row r="101" spans="1:10" x14ac:dyDescent="0.3">
      <c r="A101" s="8" t="s">
        <v>400</v>
      </c>
      <c r="B101" s="14"/>
      <c r="C101" s="14"/>
      <c r="D101" s="14"/>
      <c r="E101" s="14"/>
      <c r="F101" s="14"/>
      <c r="G101" s="14"/>
      <c r="H101" s="14"/>
      <c r="I101" s="14"/>
      <c r="J101" s="4">
        <f t="shared" ref="J101:J132" si="3">SUM(D101:I101)</f>
        <v>0</v>
      </c>
    </row>
    <row r="102" spans="1:10" x14ac:dyDescent="0.3">
      <c r="A102" s="8" t="s">
        <v>401</v>
      </c>
      <c r="B102" s="14"/>
      <c r="C102" s="14"/>
      <c r="D102" s="14"/>
      <c r="E102" s="14"/>
      <c r="F102" s="14"/>
      <c r="G102" s="14"/>
      <c r="H102" s="14"/>
      <c r="I102" s="14"/>
      <c r="J102" s="4">
        <f t="shared" si="3"/>
        <v>0</v>
      </c>
    </row>
    <row r="103" spans="1:10" x14ac:dyDescent="0.3">
      <c r="A103" s="8" t="s">
        <v>402</v>
      </c>
      <c r="B103" s="14"/>
      <c r="C103" s="14"/>
      <c r="D103" s="14"/>
      <c r="E103" s="14"/>
      <c r="F103" s="14"/>
      <c r="G103" s="14"/>
      <c r="H103" s="14"/>
      <c r="I103" s="14"/>
      <c r="J103" s="4">
        <f t="shared" si="3"/>
        <v>0</v>
      </c>
    </row>
    <row r="104" spans="1:10" x14ac:dyDescent="0.3">
      <c r="A104" s="8" t="s">
        <v>403</v>
      </c>
      <c r="B104" s="14"/>
      <c r="C104" s="14"/>
      <c r="D104" s="14"/>
      <c r="E104" s="14"/>
      <c r="F104" s="14"/>
      <c r="G104" s="14"/>
      <c r="H104" s="14"/>
      <c r="I104" s="14"/>
      <c r="J104" s="4">
        <f t="shared" si="3"/>
        <v>0</v>
      </c>
    </row>
    <row r="105" spans="1:10" x14ac:dyDescent="0.3">
      <c r="A105" s="8" t="s">
        <v>404</v>
      </c>
      <c r="B105" s="14"/>
      <c r="C105" s="14"/>
      <c r="D105" s="14"/>
      <c r="E105" s="14"/>
      <c r="F105" s="14"/>
      <c r="G105" s="14"/>
      <c r="H105" s="14"/>
      <c r="I105" s="14"/>
      <c r="J105" s="4">
        <f t="shared" si="3"/>
        <v>0</v>
      </c>
    </row>
    <row r="106" spans="1:10" x14ac:dyDescent="0.3">
      <c r="A106" s="8" t="s">
        <v>405</v>
      </c>
      <c r="B106" s="14"/>
      <c r="C106" s="14"/>
      <c r="D106" s="14"/>
      <c r="E106" s="14"/>
      <c r="F106" s="14"/>
      <c r="G106" s="14"/>
      <c r="H106" s="14"/>
      <c r="I106" s="14"/>
      <c r="J106" s="4">
        <f t="shared" si="3"/>
        <v>0</v>
      </c>
    </row>
    <row r="107" spans="1:10" x14ac:dyDescent="0.3">
      <c r="A107" s="8" t="s">
        <v>406</v>
      </c>
      <c r="B107" s="14"/>
      <c r="C107" s="14"/>
      <c r="D107" s="14"/>
      <c r="E107" s="14"/>
      <c r="F107" s="14"/>
      <c r="G107" s="14"/>
      <c r="H107" s="14"/>
      <c r="I107" s="14"/>
      <c r="J107" s="4">
        <f t="shared" si="3"/>
        <v>0</v>
      </c>
    </row>
    <row r="108" spans="1:10" x14ac:dyDescent="0.3">
      <c r="A108" s="8" t="s">
        <v>407</v>
      </c>
      <c r="B108" s="14"/>
      <c r="C108" s="14"/>
      <c r="D108" s="14"/>
      <c r="E108" s="14"/>
      <c r="F108" s="14"/>
      <c r="G108" s="14"/>
      <c r="H108" s="14"/>
      <c r="I108" s="14"/>
      <c r="J108" s="4">
        <f t="shared" si="3"/>
        <v>0</v>
      </c>
    </row>
    <row r="109" spans="1:10" x14ac:dyDescent="0.3">
      <c r="A109" s="8" t="s">
        <v>408</v>
      </c>
      <c r="B109" s="14"/>
      <c r="C109" s="14"/>
      <c r="D109" s="14"/>
      <c r="E109" s="14"/>
      <c r="F109" s="14"/>
      <c r="G109" s="14"/>
      <c r="H109" s="14"/>
      <c r="I109" s="14"/>
      <c r="J109" s="4">
        <f t="shared" si="3"/>
        <v>0</v>
      </c>
    </row>
    <row r="110" spans="1:10" x14ac:dyDescent="0.3">
      <c r="A110" s="8" t="s">
        <v>409</v>
      </c>
      <c r="B110" s="14"/>
      <c r="C110" s="14"/>
      <c r="D110" s="14"/>
      <c r="E110" s="14"/>
      <c r="F110" s="14"/>
      <c r="G110" s="14"/>
      <c r="H110" s="14"/>
      <c r="I110" s="14"/>
      <c r="J110" s="4">
        <f t="shared" si="3"/>
        <v>0</v>
      </c>
    </row>
    <row r="111" spans="1:10" x14ac:dyDescent="0.3">
      <c r="A111" s="8" t="s">
        <v>410</v>
      </c>
      <c r="B111" s="14"/>
      <c r="C111" s="14"/>
      <c r="D111" s="14"/>
      <c r="E111" s="14"/>
      <c r="F111" s="14"/>
      <c r="G111" s="14"/>
      <c r="H111" s="14"/>
      <c r="I111" s="14"/>
      <c r="J111" s="4">
        <f t="shared" si="3"/>
        <v>0</v>
      </c>
    </row>
    <row r="112" spans="1:10" x14ac:dyDescent="0.3">
      <c r="A112" s="8" t="s">
        <v>411</v>
      </c>
      <c r="B112" s="14"/>
      <c r="C112" s="14"/>
      <c r="D112" s="14"/>
      <c r="E112" s="14"/>
      <c r="F112" s="14"/>
      <c r="G112" s="14"/>
      <c r="H112" s="14"/>
      <c r="I112" s="14"/>
      <c r="J112" s="4">
        <f t="shared" si="3"/>
        <v>0</v>
      </c>
    </row>
    <row r="113" spans="1:10" x14ac:dyDescent="0.3">
      <c r="A113" s="8" t="s">
        <v>412</v>
      </c>
      <c r="B113" s="14"/>
      <c r="C113" s="14"/>
      <c r="D113" s="14"/>
      <c r="E113" s="14"/>
      <c r="F113" s="14"/>
      <c r="G113" s="14"/>
      <c r="H113" s="14"/>
      <c r="I113" s="14"/>
      <c r="J113" s="4">
        <f t="shared" si="3"/>
        <v>0</v>
      </c>
    </row>
    <row r="114" spans="1:10" x14ac:dyDescent="0.3">
      <c r="A114" s="8" t="s">
        <v>413</v>
      </c>
      <c r="B114" s="14"/>
      <c r="C114" s="14"/>
      <c r="D114" s="14"/>
      <c r="E114" s="14"/>
      <c r="F114" s="14"/>
      <c r="G114" s="14"/>
      <c r="H114" s="14"/>
      <c r="I114" s="14"/>
      <c r="J114" s="4">
        <f t="shared" si="3"/>
        <v>0</v>
      </c>
    </row>
    <row r="115" spans="1:10" x14ac:dyDescent="0.3">
      <c r="A115" s="8" t="s">
        <v>414</v>
      </c>
      <c r="B115" s="14"/>
      <c r="C115" s="14"/>
      <c r="D115" s="14"/>
      <c r="E115" s="14"/>
      <c r="F115" s="14"/>
      <c r="G115" s="14"/>
      <c r="H115" s="14"/>
      <c r="I115" s="14"/>
      <c r="J115" s="4">
        <f t="shared" si="3"/>
        <v>0</v>
      </c>
    </row>
    <row r="116" spans="1:10" x14ac:dyDescent="0.3">
      <c r="A116" s="8" t="s">
        <v>415</v>
      </c>
      <c r="B116" s="14"/>
      <c r="C116" s="14"/>
      <c r="D116" s="14"/>
      <c r="E116" s="14"/>
      <c r="F116" s="14"/>
      <c r="G116" s="14"/>
      <c r="H116" s="14"/>
      <c r="I116" s="14"/>
      <c r="J116" s="4">
        <f t="shared" si="3"/>
        <v>0</v>
      </c>
    </row>
    <row r="117" spans="1:10" x14ac:dyDescent="0.3">
      <c r="A117" s="8" t="s">
        <v>416</v>
      </c>
      <c r="B117" s="14"/>
      <c r="C117" s="14"/>
      <c r="D117" s="14"/>
      <c r="E117" s="14"/>
      <c r="F117" s="14"/>
      <c r="G117" s="14"/>
      <c r="H117" s="14"/>
      <c r="I117" s="14"/>
      <c r="J117" s="4">
        <f t="shared" si="3"/>
        <v>0</v>
      </c>
    </row>
    <row r="118" spans="1:10" x14ac:dyDescent="0.3">
      <c r="A118" s="8" t="s">
        <v>417</v>
      </c>
      <c r="B118" s="14"/>
      <c r="C118" s="14"/>
      <c r="D118" s="14"/>
      <c r="E118" s="14"/>
      <c r="F118" s="14"/>
      <c r="G118" s="14"/>
      <c r="H118" s="14"/>
      <c r="I118" s="14"/>
      <c r="J118" s="4">
        <f t="shared" si="3"/>
        <v>0</v>
      </c>
    </row>
    <row r="119" spans="1:10" x14ac:dyDescent="0.3">
      <c r="A119" s="8" t="s">
        <v>418</v>
      </c>
      <c r="B119" s="14"/>
      <c r="C119" s="14"/>
      <c r="D119" s="14"/>
      <c r="E119" s="14"/>
      <c r="F119" s="14"/>
      <c r="G119" s="14"/>
      <c r="H119" s="14"/>
      <c r="I119" s="14"/>
      <c r="J119" s="4">
        <f t="shared" si="3"/>
        <v>0</v>
      </c>
    </row>
    <row r="120" spans="1:10" x14ac:dyDescent="0.3">
      <c r="A120" s="8" t="s">
        <v>419</v>
      </c>
      <c r="B120" s="14"/>
      <c r="C120" s="14"/>
      <c r="D120" s="14"/>
      <c r="E120" s="14"/>
      <c r="F120" s="14"/>
      <c r="G120" s="14"/>
      <c r="H120" s="14"/>
      <c r="I120" s="14"/>
      <c r="J120" s="4">
        <f t="shared" si="3"/>
        <v>0</v>
      </c>
    </row>
    <row r="121" spans="1:10" x14ac:dyDescent="0.3">
      <c r="A121" s="8" t="s">
        <v>420</v>
      </c>
      <c r="B121" s="14"/>
      <c r="C121" s="14"/>
      <c r="D121" s="14"/>
      <c r="E121" s="14"/>
      <c r="F121" s="14"/>
      <c r="G121" s="14"/>
      <c r="H121" s="14"/>
      <c r="I121" s="14"/>
      <c r="J121" s="4">
        <f t="shared" si="3"/>
        <v>0</v>
      </c>
    </row>
    <row r="122" spans="1:10" x14ac:dyDescent="0.3">
      <c r="A122" s="8" t="s">
        <v>421</v>
      </c>
      <c r="B122" s="14"/>
      <c r="C122" s="14"/>
      <c r="D122" s="14"/>
      <c r="E122" s="14"/>
      <c r="F122" s="14"/>
      <c r="G122" s="14"/>
      <c r="H122" s="14"/>
      <c r="I122" s="14"/>
      <c r="J122" s="4">
        <f t="shared" si="3"/>
        <v>0</v>
      </c>
    </row>
    <row r="123" spans="1:10" x14ac:dyDescent="0.3">
      <c r="A123" s="8" t="s">
        <v>422</v>
      </c>
      <c r="B123" s="14"/>
      <c r="C123" s="14"/>
      <c r="D123" s="14"/>
      <c r="E123" s="14"/>
      <c r="F123" s="14"/>
      <c r="G123" s="14"/>
      <c r="H123" s="14"/>
      <c r="I123" s="14"/>
      <c r="J123" s="4">
        <f t="shared" si="3"/>
        <v>0</v>
      </c>
    </row>
    <row r="124" spans="1:10" x14ac:dyDescent="0.3">
      <c r="A124" s="8" t="s">
        <v>423</v>
      </c>
      <c r="B124" s="14"/>
      <c r="C124" s="14"/>
      <c r="D124" s="14"/>
      <c r="E124" s="14"/>
      <c r="F124" s="14"/>
      <c r="G124" s="14"/>
      <c r="H124" s="14"/>
      <c r="I124" s="14"/>
      <c r="J124" s="4">
        <f t="shared" si="3"/>
        <v>0</v>
      </c>
    </row>
    <row r="125" spans="1:10" x14ac:dyDescent="0.3">
      <c r="A125" s="8" t="s">
        <v>424</v>
      </c>
      <c r="B125" s="14"/>
      <c r="C125" s="14"/>
      <c r="D125" s="14"/>
      <c r="E125" s="14"/>
      <c r="F125" s="14"/>
      <c r="G125" s="14"/>
      <c r="H125" s="14"/>
      <c r="I125" s="14"/>
      <c r="J125" s="4">
        <f t="shared" si="3"/>
        <v>0</v>
      </c>
    </row>
    <row r="126" spans="1:10" x14ac:dyDescent="0.3">
      <c r="A126" s="8" t="s">
        <v>425</v>
      </c>
      <c r="B126" s="14"/>
      <c r="C126" s="14"/>
      <c r="D126" s="14"/>
      <c r="E126" s="14"/>
      <c r="F126" s="14"/>
      <c r="G126" s="14"/>
      <c r="H126" s="14"/>
      <c r="I126" s="14"/>
      <c r="J126" s="4">
        <f t="shared" si="3"/>
        <v>0</v>
      </c>
    </row>
    <row r="127" spans="1:10" x14ac:dyDescent="0.3">
      <c r="A127" s="8" t="s">
        <v>426</v>
      </c>
      <c r="B127" s="14"/>
      <c r="C127" s="14"/>
      <c r="D127" s="14"/>
      <c r="E127" s="14"/>
      <c r="F127" s="14"/>
      <c r="G127" s="14"/>
      <c r="H127" s="14"/>
      <c r="I127" s="14"/>
      <c r="J127" s="4">
        <f t="shared" si="3"/>
        <v>0</v>
      </c>
    </row>
    <row r="128" spans="1:10" x14ac:dyDescent="0.3">
      <c r="A128" s="8" t="s">
        <v>427</v>
      </c>
      <c r="B128" s="14"/>
      <c r="C128" s="14"/>
      <c r="D128" s="14"/>
      <c r="E128" s="14"/>
      <c r="F128" s="14"/>
      <c r="G128" s="14"/>
      <c r="H128" s="14"/>
      <c r="I128" s="14"/>
      <c r="J128" s="4">
        <f t="shared" si="3"/>
        <v>0</v>
      </c>
    </row>
    <row r="129" spans="1:10" x14ac:dyDescent="0.3">
      <c r="A129" s="8" t="s">
        <v>428</v>
      </c>
      <c r="B129" s="14"/>
      <c r="C129" s="14"/>
      <c r="D129" s="14"/>
      <c r="E129" s="14"/>
      <c r="F129" s="14"/>
      <c r="G129" s="14"/>
      <c r="H129" s="14"/>
      <c r="I129" s="14"/>
      <c r="J129" s="4">
        <f t="shared" si="3"/>
        <v>0</v>
      </c>
    </row>
    <row r="130" spans="1:10" x14ac:dyDescent="0.3">
      <c r="A130" s="8" t="s">
        <v>429</v>
      </c>
      <c r="B130" s="14"/>
      <c r="C130" s="14"/>
      <c r="D130" s="14"/>
      <c r="E130" s="14"/>
      <c r="F130" s="14"/>
      <c r="G130" s="14"/>
      <c r="H130" s="14"/>
      <c r="I130" s="14"/>
      <c r="J130" s="4">
        <f t="shared" si="3"/>
        <v>0</v>
      </c>
    </row>
    <row r="131" spans="1:10" x14ac:dyDescent="0.3">
      <c r="A131" s="8" t="s">
        <v>430</v>
      </c>
      <c r="B131" s="14"/>
      <c r="C131" s="14"/>
      <c r="D131" s="14"/>
      <c r="E131" s="14"/>
      <c r="F131" s="14"/>
      <c r="G131" s="14"/>
      <c r="H131" s="14"/>
      <c r="I131" s="14"/>
      <c r="J131" s="4">
        <f t="shared" si="3"/>
        <v>0</v>
      </c>
    </row>
    <row r="132" spans="1:10" x14ac:dyDescent="0.3">
      <c r="A132" s="8" t="s">
        <v>431</v>
      </c>
      <c r="B132" s="14"/>
      <c r="C132" s="14"/>
      <c r="D132" s="14"/>
      <c r="E132" s="14"/>
      <c r="F132" s="14"/>
      <c r="G132" s="14"/>
      <c r="H132" s="14"/>
      <c r="I132" s="14"/>
      <c r="J132" s="4">
        <f t="shared" si="3"/>
        <v>0</v>
      </c>
    </row>
    <row r="133" spans="1:10" x14ac:dyDescent="0.3">
      <c r="A133" s="8" t="s">
        <v>432</v>
      </c>
      <c r="B133" s="14"/>
      <c r="C133" s="14"/>
      <c r="D133" s="14"/>
      <c r="E133" s="14"/>
      <c r="F133" s="14"/>
      <c r="G133" s="14"/>
      <c r="H133" s="14"/>
      <c r="I133" s="14"/>
      <c r="J133" s="4">
        <f t="shared" ref="J133:J164" si="4">SUM(D133:I133)</f>
        <v>0</v>
      </c>
    </row>
    <row r="134" spans="1:10" x14ac:dyDescent="0.3">
      <c r="A134" s="8" t="s">
        <v>433</v>
      </c>
      <c r="B134" s="14"/>
      <c r="C134" s="14"/>
      <c r="D134" s="14"/>
      <c r="E134" s="14"/>
      <c r="F134" s="14"/>
      <c r="G134" s="14"/>
      <c r="H134" s="14"/>
      <c r="I134" s="14"/>
      <c r="J134" s="4">
        <f t="shared" si="4"/>
        <v>0</v>
      </c>
    </row>
    <row r="135" spans="1:10" x14ac:dyDescent="0.3">
      <c r="A135" s="8" t="s">
        <v>434</v>
      </c>
      <c r="B135" s="14"/>
      <c r="C135" s="14"/>
      <c r="D135" s="14"/>
      <c r="E135" s="14"/>
      <c r="F135" s="14"/>
      <c r="G135" s="14"/>
      <c r="H135" s="14"/>
      <c r="I135" s="14"/>
      <c r="J135" s="4">
        <f t="shared" si="4"/>
        <v>0</v>
      </c>
    </row>
    <row r="136" spans="1:10" x14ac:dyDescent="0.3">
      <c r="A136" s="8" t="s">
        <v>435</v>
      </c>
      <c r="B136" s="14"/>
      <c r="C136" s="14"/>
      <c r="D136" s="14"/>
      <c r="E136" s="14"/>
      <c r="F136" s="14"/>
      <c r="G136" s="14"/>
      <c r="H136" s="14"/>
      <c r="I136" s="14"/>
      <c r="J136" s="4">
        <f t="shared" si="4"/>
        <v>0</v>
      </c>
    </row>
    <row r="137" spans="1:10" x14ac:dyDescent="0.3">
      <c r="A137" s="8" t="s">
        <v>436</v>
      </c>
      <c r="B137" s="14"/>
      <c r="C137" s="14"/>
      <c r="D137" s="14"/>
      <c r="E137" s="14"/>
      <c r="F137" s="14"/>
      <c r="G137" s="14"/>
      <c r="H137" s="14"/>
      <c r="I137" s="14"/>
      <c r="J137" s="4">
        <f t="shared" si="4"/>
        <v>0</v>
      </c>
    </row>
    <row r="138" spans="1:10" x14ac:dyDescent="0.3">
      <c r="A138" s="8" t="s">
        <v>437</v>
      </c>
      <c r="B138" s="14"/>
      <c r="C138" s="14"/>
      <c r="D138" s="14"/>
      <c r="E138" s="14"/>
      <c r="F138" s="14"/>
      <c r="G138" s="14"/>
      <c r="H138" s="14"/>
      <c r="I138" s="14"/>
      <c r="J138" s="4">
        <f t="shared" si="4"/>
        <v>0</v>
      </c>
    </row>
    <row r="139" spans="1:10" x14ac:dyDescent="0.3">
      <c r="A139" s="8" t="s">
        <v>438</v>
      </c>
      <c r="B139" s="14"/>
      <c r="C139" s="14"/>
      <c r="D139" s="14"/>
      <c r="E139" s="14"/>
      <c r="F139" s="14"/>
      <c r="G139" s="14"/>
      <c r="H139" s="14"/>
      <c r="I139" s="14"/>
      <c r="J139" s="4">
        <f t="shared" si="4"/>
        <v>0</v>
      </c>
    </row>
    <row r="140" spans="1:10" x14ac:dyDescent="0.3">
      <c r="A140" s="8" t="s">
        <v>439</v>
      </c>
      <c r="B140" s="14"/>
      <c r="C140" s="14"/>
      <c r="D140" s="14"/>
      <c r="E140" s="14"/>
      <c r="F140" s="14"/>
      <c r="G140" s="14"/>
      <c r="H140" s="14"/>
      <c r="I140" s="14"/>
      <c r="J140" s="4">
        <f t="shared" si="4"/>
        <v>0</v>
      </c>
    </row>
    <row r="141" spans="1:10" x14ac:dyDescent="0.3">
      <c r="A141" s="8" t="s">
        <v>440</v>
      </c>
      <c r="B141" s="14"/>
      <c r="C141" s="14"/>
      <c r="D141" s="14"/>
      <c r="E141" s="14"/>
      <c r="F141" s="14"/>
      <c r="G141" s="14"/>
      <c r="H141" s="14"/>
      <c r="I141" s="14"/>
      <c r="J141" s="4">
        <f t="shared" si="4"/>
        <v>0</v>
      </c>
    </row>
    <row r="142" spans="1:10" x14ac:dyDescent="0.3">
      <c r="A142" s="8" t="s">
        <v>441</v>
      </c>
      <c r="B142" s="14"/>
      <c r="C142" s="14"/>
      <c r="D142" s="14"/>
      <c r="E142" s="14"/>
      <c r="F142" s="14"/>
      <c r="G142" s="14"/>
      <c r="H142" s="14"/>
      <c r="I142" s="14"/>
      <c r="J142" s="4">
        <f t="shared" si="4"/>
        <v>0</v>
      </c>
    </row>
    <row r="143" spans="1:10" x14ac:dyDescent="0.3">
      <c r="A143" s="8" t="s">
        <v>442</v>
      </c>
      <c r="B143" s="14"/>
      <c r="C143" s="14"/>
      <c r="D143" s="14"/>
      <c r="E143" s="14"/>
      <c r="F143" s="14"/>
      <c r="G143" s="14"/>
      <c r="H143" s="14"/>
      <c r="I143" s="14"/>
      <c r="J143" s="4">
        <f t="shared" si="4"/>
        <v>0</v>
      </c>
    </row>
    <row r="144" spans="1:10" x14ac:dyDescent="0.3">
      <c r="A144" s="8" t="s">
        <v>443</v>
      </c>
      <c r="B144" s="14"/>
      <c r="C144" s="14"/>
      <c r="D144" s="14"/>
      <c r="E144" s="14"/>
      <c r="F144" s="14"/>
      <c r="G144" s="14"/>
      <c r="H144" s="14"/>
      <c r="I144" s="14"/>
      <c r="J144" s="4">
        <f t="shared" si="4"/>
        <v>0</v>
      </c>
    </row>
    <row r="145" spans="1:10" x14ac:dyDescent="0.3">
      <c r="A145" s="8" t="s">
        <v>444</v>
      </c>
      <c r="B145" s="14"/>
      <c r="C145" s="14"/>
      <c r="D145" s="14"/>
      <c r="E145" s="14"/>
      <c r="F145" s="14"/>
      <c r="G145" s="14"/>
      <c r="H145" s="14"/>
      <c r="I145" s="14"/>
      <c r="J145" s="4">
        <f t="shared" si="4"/>
        <v>0</v>
      </c>
    </row>
    <row r="146" spans="1:10" x14ac:dyDescent="0.3">
      <c r="A146" s="8" t="s">
        <v>445</v>
      </c>
      <c r="B146" s="14"/>
      <c r="C146" s="14"/>
      <c r="D146" s="14"/>
      <c r="E146" s="14"/>
      <c r="F146" s="14"/>
      <c r="G146" s="14"/>
      <c r="H146" s="14"/>
      <c r="I146" s="14"/>
      <c r="J146" s="4">
        <f t="shared" si="4"/>
        <v>0</v>
      </c>
    </row>
    <row r="147" spans="1:10" x14ac:dyDescent="0.3">
      <c r="A147" s="8" t="s">
        <v>446</v>
      </c>
      <c r="B147" s="14"/>
      <c r="C147" s="14"/>
      <c r="D147" s="14"/>
      <c r="E147" s="14"/>
      <c r="F147" s="14"/>
      <c r="G147" s="14"/>
      <c r="H147" s="14"/>
      <c r="I147" s="14"/>
      <c r="J147" s="4">
        <f t="shared" si="4"/>
        <v>0</v>
      </c>
    </row>
    <row r="148" spans="1:10" x14ac:dyDescent="0.3">
      <c r="A148" s="8" t="s">
        <v>447</v>
      </c>
      <c r="B148" s="14"/>
      <c r="C148" s="14"/>
      <c r="D148" s="14"/>
      <c r="E148" s="14"/>
      <c r="F148" s="14"/>
      <c r="G148" s="14"/>
      <c r="H148" s="14"/>
      <c r="I148" s="14"/>
      <c r="J148" s="4">
        <f t="shared" si="4"/>
        <v>0</v>
      </c>
    </row>
    <row r="149" spans="1:10" x14ac:dyDescent="0.3">
      <c r="A149" s="8" t="s">
        <v>448</v>
      </c>
      <c r="B149" s="14"/>
      <c r="C149" s="14"/>
      <c r="D149" s="14"/>
      <c r="E149" s="14"/>
      <c r="F149" s="14"/>
      <c r="G149" s="14"/>
      <c r="H149" s="14"/>
      <c r="I149" s="14"/>
      <c r="J149" s="4">
        <f t="shared" si="4"/>
        <v>0</v>
      </c>
    </row>
    <row r="150" spans="1:10" x14ac:dyDescent="0.3">
      <c r="A150" s="8" t="s">
        <v>449</v>
      </c>
      <c r="B150" s="14"/>
      <c r="C150" s="14"/>
      <c r="D150" s="14"/>
      <c r="E150" s="14"/>
      <c r="F150" s="14"/>
      <c r="G150" s="14"/>
      <c r="H150" s="14"/>
      <c r="I150" s="14"/>
      <c r="J150" s="4">
        <f t="shared" si="4"/>
        <v>0</v>
      </c>
    </row>
    <row r="151" spans="1:10" x14ac:dyDescent="0.3">
      <c r="A151" s="8" t="s">
        <v>450</v>
      </c>
      <c r="B151" s="14"/>
      <c r="C151" s="14"/>
      <c r="D151" s="14"/>
      <c r="E151" s="14"/>
      <c r="F151" s="14"/>
      <c r="G151" s="14"/>
      <c r="H151" s="14"/>
      <c r="I151" s="14"/>
      <c r="J151" s="4">
        <f t="shared" si="4"/>
        <v>0</v>
      </c>
    </row>
    <row r="152" spans="1:10" x14ac:dyDescent="0.3">
      <c r="A152" s="8" t="s">
        <v>451</v>
      </c>
      <c r="B152" s="14"/>
      <c r="C152" s="14"/>
      <c r="D152" s="14"/>
      <c r="E152" s="14"/>
      <c r="F152" s="14"/>
      <c r="G152" s="14"/>
      <c r="H152" s="14"/>
      <c r="I152" s="14"/>
      <c r="J152" s="4">
        <f t="shared" si="4"/>
        <v>0</v>
      </c>
    </row>
    <row r="153" spans="1:10" x14ac:dyDescent="0.3">
      <c r="A153" s="8" t="s">
        <v>452</v>
      </c>
      <c r="B153" s="14"/>
      <c r="C153" s="14"/>
      <c r="D153" s="14"/>
      <c r="E153" s="14"/>
      <c r="F153" s="14"/>
      <c r="G153" s="14"/>
      <c r="H153" s="14"/>
      <c r="I153" s="14"/>
      <c r="J153" s="4">
        <f t="shared" si="4"/>
        <v>0</v>
      </c>
    </row>
    <row r="154" spans="1:10" x14ac:dyDescent="0.3">
      <c r="A154" s="8" t="s">
        <v>453</v>
      </c>
      <c r="B154" s="14"/>
      <c r="C154" s="14"/>
      <c r="D154" s="14"/>
      <c r="E154" s="14"/>
      <c r="F154" s="14"/>
      <c r="G154" s="14"/>
      <c r="H154" s="14"/>
      <c r="I154" s="14"/>
      <c r="J154" s="4">
        <f t="shared" si="4"/>
        <v>0</v>
      </c>
    </row>
  </sheetData>
  <mergeCells count="2">
    <mergeCell ref="A1:J1"/>
    <mergeCell ref="A2:J2"/>
  </mergeCells>
  <phoneticPr fontId="24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6"/>
  <sheetViews>
    <sheetView workbookViewId="0">
      <selection sqref="A1:J1"/>
    </sheetView>
  </sheetViews>
  <sheetFormatPr defaultRowHeight="16.5" x14ac:dyDescent="0.3"/>
  <cols>
    <col min="1" max="1" width="10" customWidth="1"/>
    <col min="2" max="2" width="15" customWidth="1"/>
    <col min="3" max="10" width="11" customWidth="1"/>
  </cols>
  <sheetData>
    <row r="1" spans="1:10" ht="19.5" x14ac:dyDescent="0.3">
      <c r="A1" s="59" t="s">
        <v>511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x14ac:dyDescent="0.3">
      <c r="A2" s="54" t="s">
        <v>512</v>
      </c>
      <c r="B2" s="34"/>
      <c r="C2" s="34"/>
      <c r="D2" s="34"/>
      <c r="E2" s="34"/>
      <c r="F2" s="34"/>
      <c r="G2" s="34"/>
      <c r="H2" s="34"/>
      <c r="I2" s="34"/>
      <c r="J2" s="34"/>
    </row>
    <row r="4" spans="1:10" ht="30" customHeight="1" x14ac:dyDescent="0.3">
      <c r="A4" s="15" t="s">
        <v>456</v>
      </c>
      <c r="B4" s="15" t="s">
        <v>513</v>
      </c>
      <c r="C4" s="15" t="s">
        <v>504</v>
      </c>
      <c r="D4" s="15" t="s">
        <v>505</v>
      </c>
      <c r="E4" s="15" t="s">
        <v>506</v>
      </c>
      <c r="F4" s="15" t="s">
        <v>507</v>
      </c>
      <c r="G4" s="15" t="s">
        <v>508</v>
      </c>
      <c r="H4" s="15" t="s">
        <v>509</v>
      </c>
      <c r="I4" s="15" t="s">
        <v>514</v>
      </c>
      <c r="J4" s="15" t="s">
        <v>515</v>
      </c>
    </row>
    <row r="5" spans="1:10" x14ac:dyDescent="0.3">
      <c r="A5" t="s">
        <v>464</v>
      </c>
      <c r="B5" t="s">
        <v>516</v>
      </c>
      <c r="C5" s="4">
        <f>SUM('5.작업일지(일별)'!D5:D11)</f>
        <v>0</v>
      </c>
      <c r="D5" s="4">
        <f>SUM('5.작업일지(일별)'!E5:E11)</f>
        <v>0</v>
      </c>
      <c r="E5" s="4">
        <f>SUM('5.작업일지(일별)'!F5:F11)</f>
        <v>0</v>
      </c>
      <c r="F5" s="4">
        <f>SUM('5.작업일지(일별)'!G5:G11)</f>
        <v>0</v>
      </c>
      <c r="G5" s="4">
        <f>SUM('5.작업일지(일별)'!H5:H11)</f>
        <v>0</v>
      </c>
      <c r="H5" s="4">
        <f>SUM('5.작업일지(일별)'!I5:I11)</f>
        <v>0</v>
      </c>
      <c r="I5" s="4">
        <f t="shared" ref="I5:I24" si="0">SUM(C5:H5)</f>
        <v>0</v>
      </c>
      <c r="J5" s="4">
        <f>COUNTA('5.작업일지(일별)'!C5:C11)</f>
        <v>0</v>
      </c>
    </row>
    <row r="6" spans="1:10" x14ac:dyDescent="0.3">
      <c r="A6" t="s">
        <v>465</v>
      </c>
      <c r="B6" t="s">
        <v>517</v>
      </c>
      <c r="C6" s="4">
        <f>SUM('5.작업일지(일별)'!D12:D18)</f>
        <v>0</v>
      </c>
      <c r="D6" s="4">
        <f>SUM('5.작업일지(일별)'!E12:E18)</f>
        <v>0</v>
      </c>
      <c r="E6" s="4">
        <f>SUM('5.작업일지(일별)'!F12:F18)</f>
        <v>0</v>
      </c>
      <c r="F6" s="4">
        <f>SUM('5.작업일지(일별)'!G12:G18)</f>
        <v>0</v>
      </c>
      <c r="G6" s="4">
        <f>SUM('5.작업일지(일별)'!H12:H18)</f>
        <v>0</v>
      </c>
      <c r="H6" s="4">
        <f>SUM('5.작업일지(일별)'!I12:I18)</f>
        <v>0</v>
      </c>
      <c r="I6" s="4">
        <f t="shared" si="0"/>
        <v>0</v>
      </c>
      <c r="J6" s="4">
        <f>COUNTA('5.작업일지(일별)'!C12:C18)</f>
        <v>0</v>
      </c>
    </row>
    <row r="7" spans="1:10" x14ac:dyDescent="0.3">
      <c r="A7" t="s">
        <v>466</v>
      </c>
      <c r="B7" t="s">
        <v>518</v>
      </c>
      <c r="C7" s="4">
        <f>SUM('5.작업일지(일별)'!D19:D25)</f>
        <v>0</v>
      </c>
      <c r="D7" s="4">
        <f>SUM('5.작업일지(일별)'!E19:E25)</f>
        <v>0</v>
      </c>
      <c r="E7" s="4">
        <f>SUM('5.작업일지(일별)'!F19:F25)</f>
        <v>0</v>
      </c>
      <c r="F7" s="4">
        <f>SUM('5.작업일지(일별)'!G19:G25)</f>
        <v>0</v>
      </c>
      <c r="G7" s="4">
        <f>SUM('5.작업일지(일별)'!H19:H25)</f>
        <v>0</v>
      </c>
      <c r="H7" s="4">
        <f>SUM('5.작업일지(일별)'!I19:I25)</f>
        <v>0</v>
      </c>
      <c r="I7" s="4">
        <f t="shared" si="0"/>
        <v>0</v>
      </c>
      <c r="J7" s="4">
        <f>COUNTA('5.작업일지(일별)'!C19:C25)</f>
        <v>0</v>
      </c>
    </row>
    <row r="8" spans="1:10" x14ac:dyDescent="0.3">
      <c r="A8" t="s">
        <v>467</v>
      </c>
      <c r="B8" t="s">
        <v>519</v>
      </c>
      <c r="C8" s="4">
        <f>SUM('5.작업일지(일별)'!D26:D32)</f>
        <v>0</v>
      </c>
      <c r="D8" s="4">
        <f>SUM('5.작업일지(일별)'!E26:E32)</f>
        <v>0</v>
      </c>
      <c r="E8" s="4">
        <f>SUM('5.작업일지(일별)'!F26:F32)</f>
        <v>0</v>
      </c>
      <c r="F8" s="4">
        <f>SUM('5.작업일지(일별)'!G26:G32)</f>
        <v>0</v>
      </c>
      <c r="G8" s="4">
        <f>SUM('5.작업일지(일별)'!H26:H32)</f>
        <v>0</v>
      </c>
      <c r="H8" s="4">
        <f>SUM('5.작업일지(일별)'!I26:I32)</f>
        <v>0</v>
      </c>
      <c r="I8" s="4">
        <f t="shared" si="0"/>
        <v>0</v>
      </c>
      <c r="J8" s="4">
        <f>COUNTA('5.작업일지(일별)'!C26:C32)</f>
        <v>0</v>
      </c>
    </row>
    <row r="9" spans="1:10" x14ac:dyDescent="0.3">
      <c r="A9" t="s">
        <v>468</v>
      </c>
      <c r="B9" t="s">
        <v>520</v>
      </c>
      <c r="C9" s="4">
        <f>SUM('5.작업일지(일별)'!D33:D39)</f>
        <v>0</v>
      </c>
      <c r="D9" s="4">
        <f>SUM('5.작업일지(일별)'!E33:E39)</f>
        <v>0</v>
      </c>
      <c r="E9" s="4">
        <f>SUM('5.작업일지(일별)'!F33:F39)</f>
        <v>0</v>
      </c>
      <c r="F9" s="4">
        <f>SUM('5.작업일지(일별)'!G33:G39)</f>
        <v>0</v>
      </c>
      <c r="G9" s="4">
        <f>SUM('5.작업일지(일별)'!H33:H39)</f>
        <v>0</v>
      </c>
      <c r="H9" s="4">
        <f>SUM('5.작업일지(일별)'!I33:I39)</f>
        <v>0</v>
      </c>
      <c r="I9" s="4">
        <f t="shared" si="0"/>
        <v>0</v>
      </c>
      <c r="J9" s="4">
        <f>COUNTA('5.작업일지(일별)'!C33:C39)</f>
        <v>0</v>
      </c>
    </row>
    <row r="10" spans="1:10" x14ac:dyDescent="0.3">
      <c r="A10" t="s">
        <v>469</v>
      </c>
      <c r="B10" t="s">
        <v>521</v>
      </c>
      <c r="C10" s="4">
        <f>SUM('5.작업일지(일별)'!D40:D46)</f>
        <v>0</v>
      </c>
      <c r="D10" s="4">
        <f>SUM('5.작업일지(일별)'!E40:E46)</f>
        <v>0</v>
      </c>
      <c r="E10" s="4">
        <f>SUM('5.작업일지(일별)'!F40:F46)</f>
        <v>0</v>
      </c>
      <c r="F10" s="4">
        <f>SUM('5.작업일지(일별)'!G40:G46)</f>
        <v>0</v>
      </c>
      <c r="G10" s="4">
        <f>SUM('5.작업일지(일별)'!H40:H46)</f>
        <v>0</v>
      </c>
      <c r="H10" s="4">
        <f>SUM('5.작업일지(일별)'!I40:I46)</f>
        <v>0</v>
      </c>
      <c r="I10" s="4">
        <f t="shared" si="0"/>
        <v>0</v>
      </c>
      <c r="J10" s="4">
        <f>COUNTA('5.작업일지(일별)'!C40:C46)</f>
        <v>0</v>
      </c>
    </row>
    <row r="11" spans="1:10" x14ac:dyDescent="0.3">
      <c r="A11" t="s">
        <v>470</v>
      </c>
      <c r="B11" t="s">
        <v>522</v>
      </c>
      <c r="C11" s="4">
        <f>SUM('5.작업일지(일별)'!D47:D53)</f>
        <v>0</v>
      </c>
      <c r="D11" s="4">
        <f>SUM('5.작업일지(일별)'!E47:E53)</f>
        <v>0</v>
      </c>
      <c r="E11" s="4">
        <f>SUM('5.작업일지(일별)'!F47:F53)</f>
        <v>0</v>
      </c>
      <c r="F11" s="4">
        <f>SUM('5.작업일지(일별)'!G47:G53)</f>
        <v>0</v>
      </c>
      <c r="G11" s="4">
        <f>SUM('5.작업일지(일별)'!H47:H53)</f>
        <v>0</v>
      </c>
      <c r="H11" s="4">
        <f>SUM('5.작업일지(일별)'!I47:I53)</f>
        <v>0</v>
      </c>
      <c r="I11" s="4">
        <f t="shared" si="0"/>
        <v>0</v>
      </c>
      <c r="J11" s="4">
        <f>COUNTA('5.작업일지(일별)'!C47:C53)</f>
        <v>0</v>
      </c>
    </row>
    <row r="12" spans="1:10" x14ac:dyDescent="0.3">
      <c r="A12" t="s">
        <v>471</v>
      </c>
      <c r="B12" t="s">
        <v>523</v>
      </c>
      <c r="C12" s="4">
        <f>SUM('5.작업일지(일별)'!D54:D60)</f>
        <v>0</v>
      </c>
      <c r="D12" s="4">
        <f>SUM('5.작업일지(일별)'!E54:E60)</f>
        <v>0</v>
      </c>
      <c r="E12" s="4">
        <f>SUM('5.작업일지(일별)'!F54:F60)</f>
        <v>0</v>
      </c>
      <c r="F12" s="4">
        <f>SUM('5.작업일지(일별)'!G54:G60)</f>
        <v>0</v>
      </c>
      <c r="G12" s="4">
        <f>SUM('5.작업일지(일별)'!H54:H60)</f>
        <v>0</v>
      </c>
      <c r="H12" s="4">
        <f>SUM('5.작업일지(일별)'!I54:I60)</f>
        <v>0</v>
      </c>
      <c r="I12" s="4">
        <f t="shared" si="0"/>
        <v>0</v>
      </c>
      <c r="J12" s="4">
        <f>COUNTA('5.작업일지(일별)'!C54:C60)</f>
        <v>0</v>
      </c>
    </row>
    <row r="13" spans="1:10" x14ac:dyDescent="0.3">
      <c r="A13" t="s">
        <v>472</v>
      </c>
      <c r="B13" t="s">
        <v>524</v>
      </c>
      <c r="C13" s="4">
        <f>SUM('5.작업일지(일별)'!D61:D67)</f>
        <v>0</v>
      </c>
      <c r="D13" s="4">
        <f>SUM('5.작업일지(일별)'!E61:E67)</f>
        <v>0</v>
      </c>
      <c r="E13" s="4">
        <f>SUM('5.작업일지(일별)'!F61:F67)</f>
        <v>0</v>
      </c>
      <c r="F13" s="4">
        <f>SUM('5.작업일지(일별)'!G61:G67)</f>
        <v>0</v>
      </c>
      <c r="G13" s="4">
        <f>SUM('5.작업일지(일별)'!H61:H67)</f>
        <v>0</v>
      </c>
      <c r="H13" s="4">
        <f>SUM('5.작업일지(일별)'!I61:I67)</f>
        <v>0</v>
      </c>
      <c r="I13" s="4">
        <f t="shared" si="0"/>
        <v>0</v>
      </c>
      <c r="J13" s="4">
        <f>COUNTA('5.작업일지(일별)'!C61:C67)</f>
        <v>0</v>
      </c>
    </row>
    <row r="14" spans="1:10" x14ac:dyDescent="0.3">
      <c r="A14" t="s">
        <v>473</v>
      </c>
      <c r="B14" t="s">
        <v>525</v>
      </c>
      <c r="C14" s="4">
        <f>SUM('5.작업일지(일별)'!D68:D74)</f>
        <v>0</v>
      </c>
      <c r="D14" s="4">
        <f>SUM('5.작업일지(일별)'!E68:E74)</f>
        <v>0</v>
      </c>
      <c r="E14" s="4">
        <f>SUM('5.작업일지(일별)'!F68:F74)</f>
        <v>0</v>
      </c>
      <c r="F14" s="4">
        <f>SUM('5.작업일지(일별)'!G68:G74)</f>
        <v>0</v>
      </c>
      <c r="G14" s="4">
        <f>SUM('5.작업일지(일별)'!H68:H74)</f>
        <v>0</v>
      </c>
      <c r="H14" s="4">
        <f>SUM('5.작업일지(일별)'!I68:I74)</f>
        <v>0</v>
      </c>
      <c r="I14" s="4">
        <f t="shared" si="0"/>
        <v>0</v>
      </c>
      <c r="J14" s="4">
        <f>COUNTA('5.작업일지(일별)'!C68:C74)</f>
        <v>0</v>
      </c>
    </row>
    <row r="15" spans="1:10" x14ac:dyDescent="0.3">
      <c r="A15" t="s">
        <v>474</v>
      </c>
      <c r="B15" t="s">
        <v>526</v>
      </c>
      <c r="C15" s="4">
        <f>SUM('5.작업일지(일별)'!D75:D81)</f>
        <v>0</v>
      </c>
      <c r="D15" s="4">
        <f>SUM('5.작업일지(일별)'!E75:E81)</f>
        <v>0</v>
      </c>
      <c r="E15" s="4">
        <f>SUM('5.작업일지(일별)'!F75:F81)</f>
        <v>0</v>
      </c>
      <c r="F15" s="4">
        <f>SUM('5.작업일지(일별)'!G75:G81)</f>
        <v>0</v>
      </c>
      <c r="G15" s="4">
        <f>SUM('5.작업일지(일별)'!H75:H81)</f>
        <v>0</v>
      </c>
      <c r="H15" s="4">
        <f>SUM('5.작업일지(일별)'!I75:I81)</f>
        <v>0</v>
      </c>
      <c r="I15" s="4">
        <f t="shared" si="0"/>
        <v>0</v>
      </c>
      <c r="J15" s="4">
        <f>COUNTA('5.작업일지(일별)'!C75:C81)</f>
        <v>0</v>
      </c>
    </row>
    <row r="16" spans="1:10" x14ac:dyDescent="0.3">
      <c r="A16" t="s">
        <v>475</v>
      </c>
      <c r="B16" t="s">
        <v>527</v>
      </c>
      <c r="C16" s="4">
        <f>SUM('5.작업일지(일별)'!D82:D88)</f>
        <v>0</v>
      </c>
      <c r="D16" s="4">
        <f>SUM('5.작업일지(일별)'!E82:E88)</f>
        <v>0</v>
      </c>
      <c r="E16" s="4">
        <f>SUM('5.작업일지(일별)'!F82:F88)</f>
        <v>0</v>
      </c>
      <c r="F16" s="4">
        <f>SUM('5.작업일지(일별)'!G82:G88)</f>
        <v>0</v>
      </c>
      <c r="G16" s="4">
        <f>SUM('5.작업일지(일별)'!H82:H88)</f>
        <v>0</v>
      </c>
      <c r="H16" s="4">
        <f>SUM('5.작업일지(일별)'!I82:I88)</f>
        <v>0</v>
      </c>
      <c r="I16" s="4">
        <f t="shared" si="0"/>
        <v>0</v>
      </c>
      <c r="J16" s="4">
        <f>COUNTA('5.작업일지(일별)'!C82:C88)</f>
        <v>0</v>
      </c>
    </row>
    <row r="17" spans="1:10" x14ac:dyDescent="0.3">
      <c r="A17" t="s">
        <v>476</v>
      </c>
      <c r="B17" t="s">
        <v>528</v>
      </c>
      <c r="C17" s="4">
        <f>SUM('5.작업일지(일별)'!D89:D95)</f>
        <v>0</v>
      </c>
      <c r="D17" s="4">
        <f>SUM('5.작업일지(일별)'!E89:E95)</f>
        <v>0</v>
      </c>
      <c r="E17" s="4">
        <f>SUM('5.작업일지(일별)'!F89:F95)</f>
        <v>0</v>
      </c>
      <c r="F17" s="4">
        <f>SUM('5.작업일지(일별)'!G89:G95)</f>
        <v>0</v>
      </c>
      <c r="G17" s="4">
        <f>SUM('5.작업일지(일별)'!H89:H95)</f>
        <v>0</v>
      </c>
      <c r="H17" s="4">
        <f>SUM('5.작업일지(일별)'!I89:I95)</f>
        <v>0</v>
      </c>
      <c r="I17" s="4">
        <f t="shared" si="0"/>
        <v>0</v>
      </c>
      <c r="J17" s="4">
        <f>COUNTA('5.작업일지(일별)'!C89:C95)</f>
        <v>0</v>
      </c>
    </row>
    <row r="18" spans="1:10" x14ac:dyDescent="0.3">
      <c r="A18" t="s">
        <v>477</v>
      </c>
      <c r="B18" t="s">
        <v>529</v>
      </c>
      <c r="C18" s="4">
        <f>SUM('5.작업일지(일별)'!D96:D102)</f>
        <v>0</v>
      </c>
      <c r="D18" s="4">
        <f>SUM('5.작업일지(일별)'!E96:E102)</f>
        <v>0</v>
      </c>
      <c r="E18" s="4">
        <f>SUM('5.작업일지(일별)'!F96:F102)</f>
        <v>0</v>
      </c>
      <c r="F18" s="4">
        <f>SUM('5.작업일지(일별)'!G96:G102)</f>
        <v>0</v>
      </c>
      <c r="G18" s="4">
        <f>SUM('5.작업일지(일별)'!H96:H102)</f>
        <v>0</v>
      </c>
      <c r="H18" s="4">
        <f>SUM('5.작업일지(일별)'!I96:I102)</f>
        <v>0</v>
      </c>
      <c r="I18" s="4">
        <f t="shared" si="0"/>
        <v>0</v>
      </c>
      <c r="J18" s="4">
        <f>COUNTA('5.작업일지(일별)'!C96:C102)</f>
        <v>0</v>
      </c>
    </row>
    <row r="19" spans="1:10" x14ac:dyDescent="0.3">
      <c r="A19" t="s">
        <v>478</v>
      </c>
      <c r="B19" t="s">
        <v>530</v>
      </c>
      <c r="C19" s="4">
        <f>SUM('5.작업일지(일별)'!D103:D109)</f>
        <v>0</v>
      </c>
      <c r="D19" s="4">
        <f>SUM('5.작업일지(일별)'!E103:E109)</f>
        <v>0</v>
      </c>
      <c r="E19" s="4">
        <f>SUM('5.작업일지(일별)'!F103:F109)</f>
        <v>0</v>
      </c>
      <c r="F19" s="4">
        <f>SUM('5.작업일지(일별)'!G103:G109)</f>
        <v>0</v>
      </c>
      <c r="G19" s="4">
        <f>SUM('5.작업일지(일별)'!H103:H109)</f>
        <v>0</v>
      </c>
      <c r="H19" s="4">
        <f>SUM('5.작업일지(일별)'!I103:I109)</f>
        <v>0</v>
      </c>
      <c r="I19" s="4">
        <f t="shared" si="0"/>
        <v>0</v>
      </c>
      <c r="J19" s="4">
        <f>COUNTA('5.작업일지(일별)'!C103:C109)</f>
        <v>0</v>
      </c>
    </row>
    <row r="20" spans="1:10" x14ac:dyDescent="0.3">
      <c r="A20" t="s">
        <v>479</v>
      </c>
      <c r="B20" t="s">
        <v>531</v>
      </c>
      <c r="C20" s="4">
        <f>SUM('5.작업일지(일별)'!D110:D116)</f>
        <v>0</v>
      </c>
      <c r="D20" s="4">
        <f>SUM('5.작업일지(일별)'!E110:E116)</f>
        <v>0</v>
      </c>
      <c r="E20" s="4">
        <f>SUM('5.작업일지(일별)'!F110:F116)</f>
        <v>0</v>
      </c>
      <c r="F20" s="4">
        <f>SUM('5.작업일지(일별)'!G110:G116)</f>
        <v>0</v>
      </c>
      <c r="G20" s="4">
        <f>SUM('5.작업일지(일별)'!H110:H116)</f>
        <v>0</v>
      </c>
      <c r="H20" s="4">
        <f>SUM('5.작업일지(일별)'!I110:I116)</f>
        <v>0</v>
      </c>
      <c r="I20" s="4">
        <f t="shared" si="0"/>
        <v>0</v>
      </c>
      <c r="J20" s="4">
        <f>COUNTA('5.작업일지(일별)'!C110:C116)</f>
        <v>0</v>
      </c>
    </row>
    <row r="21" spans="1:10" x14ac:dyDescent="0.3">
      <c r="A21" t="s">
        <v>480</v>
      </c>
      <c r="B21" t="s">
        <v>532</v>
      </c>
      <c r="C21" s="4">
        <f>SUM('5.작업일지(일별)'!D117:D123)</f>
        <v>0</v>
      </c>
      <c r="D21" s="4">
        <f>SUM('5.작업일지(일별)'!E117:E123)</f>
        <v>0</v>
      </c>
      <c r="E21" s="4">
        <f>SUM('5.작업일지(일별)'!F117:F123)</f>
        <v>0</v>
      </c>
      <c r="F21" s="4">
        <f>SUM('5.작업일지(일별)'!G117:G123)</f>
        <v>0</v>
      </c>
      <c r="G21" s="4">
        <f>SUM('5.작업일지(일별)'!H117:H123)</f>
        <v>0</v>
      </c>
      <c r="H21" s="4">
        <f>SUM('5.작업일지(일별)'!I117:I123)</f>
        <v>0</v>
      </c>
      <c r="I21" s="4">
        <f t="shared" si="0"/>
        <v>0</v>
      </c>
      <c r="J21" s="4">
        <f>COUNTA('5.작업일지(일별)'!C117:C123)</f>
        <v>0</v>
      </c>
    </row>
    <row r="22" spans="1:10" x14ac:dyDescent="0.3">
      <c r="A22" t="s">
        <v>481</v>
      </c>
      <c r="B22" t="s">
        <v>533</v>
      </c>
      <c r="C22" s="4">
        <f>SUM('5.작업일지(일별)'!D124:D130)</f>
        <v>0</v>
      </c>
      <c r="D22" s="4">
        <f>SUM('5.작업일지(일별)'!E124:E130)</f>
        <v>0</v>
      </c>
      <c r="E22" s="4">
        <f>SUM('5.작업일지(일별)'!F124:F130)</f>
        <v>0</v>
      </c>
      <c r="F22" s="4">
        <f>SUM('5.작업일지(일별)'!G124:G130)</f>
        <v>0</v>
      </c>
      <c r="G22" s="4">
        <f>SUM('5.작업일지(일별)'!H124:H130)</f>
        <v>0</v>
      </c>
      <c r="H22" s="4">
        <f>SUM('5.작업일지(일별)'!I124:I130)</f>
        <v>0</v>
      </c>
      <c r="I22" s="4">
        <f t="shared" si="0"/>
        <v>0</v>
      </c>
      <c r="J22" s="4">
        <f>COUNTA('5.작업일지(일별)'!C124:C130)</f>
        <v>0</v>
      </c>
    </row>
    <row r="23" spans="1:10" x14ac:dyDescent="0.3">
      <c r="A23" t="s">
        <v>482</v>
      </c>
      <c r="B23" t="s">
        <v>534</v>
      </c>
      <c r="C23" s="4">
        <f>SUM('5.작업일지(일별)'!D131:D137)</f>
        <v>0</v>
      </c>
      <c r="D23" s="4">
        <f>SUM('5.작업일지(일별)'!E131:E137)</f>
        <v>0</v>
      </c>
      <c r="E23" s="4">
        <f>SUM('5.작업일지(일별)'!F131:F137)</f>
        <v>0</v>
      </c>
      <c r="F23" s="4">
        <f>SUM('5.작업일지(일별)'!G131:G137)</f>
        <v>0</v>
      </c>
      <c r="G23" s="4">
        <f>SUM('5.작업일지(일별)'!H131:H137)</f>
        <v>0</v>
      </c>
      <c r="H23" s="4">
        <f>SUM('5.작업일지(일별)'!I131:I137)</f>
        <v>0</v>
      </c>
      <c r="I23" s="4">
        <f t="shared" si="0"/>
        <v>0</v>
      </c>
      <c r="J23" s="4">
        <f>COUNTA('5.작업일지(일별)'!C131:C137)</f>
        <v>0</v>
      </c>
    </row>
    <row r="24" spans="1:10" x14ac:dyDescent="0.3">
      <c r="A24" t="s">
        <v>483</v>
      </c>
      <c r="B24" t="s">
        <v>535</v>
      </c>
      <c r="C24" s="4">
        <f>SUM('5.작업일지(일별)'!D138:D144)</f>
        <v>0</v>
      </c>
      <c r="D24" s="4">
        <f>SUM('5.작업일지(일별)'!E138:E144)</f>
        <v>0</v>
      </c>
      <c r="E24" s="4">
        <f>SUM('5.작업일지(일별)'!F138:F144)</f>
        <v>0</v>
      </c>
      <c r="F24" s="4">
        <f>SUM('5.작업일지(일별)'!G138:G144)</f>
        <v>0</v>
      </c>
      <c r="G24" s="4">
        <f>SUM('5.작업일지(일별)'!H138:H144)</f>
        <v>0</v>
      </c>
      <c r="H24" s="4">
        <f>SUM('5.작업일지(일별)'!I138:I144)</f>
        <v>0</v>
      </c>
      <c r="I24" s="4">
        <f t="shared" si="0"/>
        <v>0</v>
      </c>
      <c r="J24" s="4">
        <f>COUNTA('5.작업일지(일별)'!C138:C144)</f>
        <v>0</v>
      </c>
    </row>
    <row r="26" spans="1:10" x14ac:dyDescent="0.3">
      <c r="A26" s="16" t="s">
        <v>536</v>
      </c>
      <c r="C26" s="17">
        <f t="shared" ref="C26:J26" si="1">SUM(C5:C24)</f>
        <v>0</v>
      </c>
      <c r="D26" s="17">
        <f t="shared" si="1"/>
        <v>0</v>
      </c>
      <c r="E26" s="17">
        <f t="shared" si="1"/>
        <v>0</v>
      </c>
      <c r="F26" s="17">
        <f t="shared" si="1"/>
        <v>0</v>
      </c>
      <c r="G26" s="17">
        <f t="shared" si="1"/>
        <v>0</v>
      </c>
      <c r="H26" s="17">
        <f t="shared" si="1"/>
        <v>0</v>
      </c>
      <c r="I26" s="17">
        <f t="shared" si="1"/>
        <v>0</v>
      </c>
      <c r="J26" s="17">
        <f t="shared" si="1"/>
        <v>0</v>
      </c>
    </row>
  </sheetData>
  <mergeCells count="2">
    <mergeCell ref="A1:J1"/>
    <mergeCell ref="A2:J2"/>
  </mergeCells>
  <phoneticPr fontId="2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📋입력가이드</vt:lpstr>
      <vt:lpstr>실무활용시나리오</vt:lpstr>
      <vt:lpstr>데이터수집가이드</vt:lpstr>
      <vt:lpstr>1.농장정보</vt:lpstr>
      <vt:lpstr>2.환경데이터(일별)</vt:lpstr>
      <vt:lpstr>3.환경집계(주별)</vt:lpstr>
      <vt:lpstr>4.생육데이터(작물별)</vt:lpstr>
      <vt:lpstr>5.작업일지(일별)</vt:lpstr>
      <vt:lpstr>6.비용집계(주별)</vt:lpstr>
      <vt:lpstr>7.수확·판매기록</vt:lpstr>
      <vt:lpstr>8.통합대시보드</vt:lpstr>
      <vt:lpstr>9.작물별성과KPI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교영 구</cp:lastModifiedBy>
  <dcterms:created xsi:type="dcterms:W3CDTF">2025-10-29T03:00:54Z</dcterms:created>
  <dcterms:modified xsi:type="dcterms:W3CDTF">2025-10-29T03:46:58Z</dcterms:modified>
</cp:coreProperties>
</file>